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DO\DO Faculty Affairs\APR-HHP\"/>
    </mc:Choice>
  </mc:AlternateContent>
  <workbookProtection workbookAlgorithmName="SHA-512" workbookHashValue="l4cZJWzw53/nTF7mI9d4VmStEy0qGVteOkqW51zpm5zZtQGDvNJMsxnQ5X5pwCv9QKWFpB6TTpGXGJWdpGxaJQ==" workbookSaltValue="YjHeULH4tWyTXU0eg0JY5Q==" workbookSpinCount="100000" lockStructure="1"/>
  <bookViews>
    <workbookView xWindow="0" yWindow="0" windowWidth="15345" windowHeight="3945" tabRatio="681" activeTab="6"/>
  </bookViews>
  <sheets>
    <sheet name="Prologue" sheetId="12" r:id="rId1"/>
    <sheet name="Summary" sheetId="5" r:id="rId2"/>
    <sheet name="Teaching" sheetId="1" r:id="rId3"/>
    <sheet name="Research" sheetId="2" r:id="rId4"/>
    <sheet name="Service" sheetId="3" r:id="rId5"/>
    <sheet name="Sab-LOA" sheetId="6" r:id="rId6"/>
    <sheet name="TAB A" sheetId="7" r:id="rId7"/>
    <sheet name="TAB B" sheetId="15" r:id="rId8"/>
    <sheet name="TAB C" sheetId="11" r:id="rId9"/>
    <sheet name="TAB D" sheetId="13" r:id="rId10"/>
  </sheets>
  <definedNames>
    <definedName name="CH">Teaching!$B$17:$B$20</definedName>
    <definedName name="Commentary">#REF!</definedName>
    <definedName name="ERRJcredits">Research!$B$112:$B$114</definedName>
    <definedName name="Govmemchaircr">Service!$C$338:$D$340</definedName>
    <definedName name="Journrank">Teaching!$C$211:$C$213</definedName>
    <definedName name="Level">Research!$A$259:$A$262</definedName>
    <definedName name="Level1">Research!$A$260:$A$262</definedName>
    <definedName name="membchair">'TAB C'!$A$12:$A$13</definedName>
    <definedName name="membchaircredits">Service!$C$15:$D$15</definedName>
    <definedName name="memberchair">'TAB C'!$A$12:$A$13</definedName>
    <definedName name="Prescredits">Research!$B$47:$B$48</definedName>
    <definedName name="RAcredits">Research!$C$93:$C$95</definedName>
    <definedName name="RCRAcredit">Research!$B$156</definedName>
    <definedName name="RefereedArticle">#REF!</definedName>
    <definedName name="Role">Research!$C$260:$C$262</definedName>
    <definedName name="RRGCredit">Research!$B$143</definedName>
    <definedName name="RSBcredits">Research!$C$66:$C$68</definedName>
    <definedName name="svcgovcrd">'TAB C'!$A$15:$A$20</definedName>
    <definedName name="TeachAwards">Teaching!$C$194:$C$196</definedName>
    <definedName name="UPFrontCredit">Research!$B$260:$B$262</definedName>
    <definedName name="UpFrontCredit1">Research!$B$334:$B$336</definedName>
    <definedName name="UpFrontCrService">Service!$B$186:$B$188</definedName>
  </definedNames>
  <calcPr calcId="162913"/>
</workbook>
</file>

<file path=xl/calcChain.xml><?xml version="1.0" encoding="utf-8"?>
<calcChain xmlns="http://schemas.openxmlformats.org/spreadsheetml/2006/main">
  <c r="D13" i="5" l="1"/>
  <c r="D12" i="1" l="1"/>
  <c r="D7" i="1"/>
  <c r="D8" i="1"/>
  <c r="D9" i="1"/>
  <c r="D80" i="3" l="1"/>
  <c r="D91" i="2"/>
  <c r="D146" i="1"/>
  <c r="D136" i="3" l="1"/>
  <c r="D125" i="3"/>
  <c r="D308" i="3"/>
  <c r="D238" i="3"/>
  <c r="D285" i="2"/>
  <c r="D168" i="2"/>
  <c r="D227" i="1"/>
  <c r="D98" i="1"/>
  <c r="D115" i="1"/>
  <c r="D349" i="1" l="1"/>
  <c r="D321" i="1"/>
  <c r="D313" i="1"/>
  <c r="D239" i="1"/>
  <c r="D337" i="1"/>
  <c r="D41" i="2" l="1"/>
  <c r="D400" i="3" l="1"/>
  <c r="D362" i="3"/>
  <c r="D369" i="3"/>
  <c r="D281" i="3" l="1"/>
  <c r="D33" i="2" l="1"/>
  <c r="D34" i="2"/>
  <c r="D35" i="2"/>
  <c r="D249" i="2" l="1"/>
  <c r="D248" i="2"/>
  <c r="D247" i="2"/>
  <c r="D246" i="2"/>
  <c r="D235" i="2" l="1"/>
  <c r="D260" i="1" l="1"/>
  <c r="D248" i="1"/>
  <c r="D251" i="1" s="1"/>
  <c r="D181" i="1"/>
  <c r="D26" i="1"/>
  <c r="D152" i="2"/>
  <c r="D153" i="2"/>
  <c r="D154" i="2"/>
  <c r="D151" i="2"/>
  <c r="D129" i="2"/>
  <c r="D130" i="2"/>
  <c r="D131" i="2"/>
  <c r="D132" i="2"/>
  <c r="D133" i="2"/>
  <c r="D134" i="2"/>
  <c r="D135" i="2"/>
  <c r="D136" i="2"/>
  <c r="D137" i="2"/>
  <c r="D138" i="2"/>
  <c r="D139" i="2"/>
  <c r="D140" i="2"/>
  <c r="D141" i="2"/>
  <c r="D128" i="2"/>
  <c r="D348" i="3"/>
  <c r="D349" i="3"/>
  <c r="D347" i="3"/>
  <c r="D145" i="2" l="1"/>
  <c r="D158" i="2" s="1"/>
  <c r="D354" i="3"/>
  <c r="D6" i="1"/>
  <c r="D13" i="1" l="1"/>
  <c r="D14" i="1"/>
  <c r="D11" i="1"/>
  <c r="D331" i="2"/>
  <c r="D182" i="2"/>
  <c r="D295" i="2"/>
  <c r="D121" i="1"/>
  <c r="D22" i="1" l="1"/>
  <c r="D122" i="2"/>
  <c r="D207" i="2"/>
  <c r="D238" i="2"/>
  <c r="D256" i="2" s="1"/>
  <c r="D22" i="5"/>
  <c r="D300" i="3"/>
  <c r="D310" i="3" s="1"/>
  <c r="D319" i="2"/>
  <c r="D311" i="2"/>
  <c r="D70" i="3"/>
  <c r="D72" i="3" s="1"/>
  <c r="D58" i="2"/>
  <c r="D192" i="1"/>
  <c r="D60" i="1"/>
  <c r="D9" i="2"/>
  <c r="D10" i="2"/>
  <c r="D11" i="2"/>
  <c r="D5" i="2"/>
  <c r="D27" i="2"/>
  <c r="D18" i="5"/>
  <c r="D14" i="5"/>
  <c r="D10" i="5"/>
  <c r="D122" i="1"/>
  <c r="D124" i="1" s="1"/>
  <c r="D303" i="2"/>
  <c r="D221" i="2"/>
  <c r="D220" i="2"/>
  <c r="D219" i="2"/>
  <c r="D218" i="2"/>
  <c r="D184" i="2"/>
  <c r="D190" i="2"/>
  <c r="D191" i="2"/>
  <c r="D192" i="2"/>
  <c r="D193" i="2"/>
  <c r="D6" i="2"/>
  <c r="D7" i="2"/>
  <c r="D8" i="2"/>
  <c r="D13" i="2"/>
  <c r="D14" i="2"/>
  <c r="D15" i="2"/>
  <c r="C8" i="6"/>
  <c r="D21" i="5" s="1"/>
  <c r="D342" i="3"/>
  <c r="D371" i="3" s="1"/>
  <c r="D17" i="3"/>
  <c r="D61" i="2"/>
  <c r="D59" i="2"/>
  <c r="D60" i="2"/>
  <c r="D163" i="3"/>
  <c r="D162" i="3"/>
  <c r="D161" i="3"/>
  <c r="D160" i="3"/>
  <c r="D145" i="3"/>
  <c r="D148" i="3" s="1"/>
  <c r="D154" i="3" s="1"/>
  <c r="D263" i="1"/>
  <c r="D262" i="1"/>
  <c r="D261" i="1"/>
  <c r="D254" i="1"/>
  <c r="D29" i="2"/>
  <c r="D30" i="2"/>
  <c r="D31" i="2"/>
  <c r="D32" i="2"/>
  <c r="D36" i="2"/>
  <c r="D37" i="2"/>
  <c r="D38" i="2"/>
  <c r="D39" i="2"/>
  <c r="D40" i="2"/>
  <c r="D42" i="2"/>
  <c r="D43" i="2"/>
  <c r="D44" i="2"/>
  <c r="D45" i="2"/>
  <c r="D182" i="3"/>
  <c r="D191" i="3" s="1"/>
  <c r="D112" i="3"/>
  <c r="D53" i="3"/>
  <c r="D52" i="3"/>
  <c r="D51" i="3"/>
  <c r="D50" i="3"/>
  <c r="D38" i="3"/>
  <c r="D37" i="3"/>
  <c r="D36" i="3"/>
  <c r="D35" i="3"/>
  <c r="D25" i="3"/>
  <c r="D24" i="3"/>
  <c r="D23" i="3"/>
  <c r="D22" i="3"/>
  <c r="D21" i="3"/>
  <c r="D183" i="1"/>
  <c r="D295" i="1"/>
  <c r="D287" i="1"/>
  <c r="D214" i="1"/>
  <c r="D167" i="1"/>
  <c r="D166" i="1"/>
  <c r="D165" i="1"/>
  <c r="D149" i="1"/>
  <c r="D148" i="1"/>
  <c r="D147" i="1"/>
  <c r="D133" i="1"/>
  <c r="D132" i="1"/>
  <c r="D131" i="1"/>
  <c r="D130" i="1"/>
  <c r="D129" i="1"/>
  <c r="D28" i="2"/>
  <c r="D76" i="2"/>
  <c r="D78" i="2" s="1"/>
  <c r="D35" i="1"/>
  <c r="D29" i="1"/>
  <c r="D32" i="1"/>
  <c r="D64" i="1"/>
  <c r="D62" i="1"/>
  <c r="D54" i="1"/>
  <c r="D210" i="2" l="1"/>
  <c r="D228" i="2" s="1"/>
  <c r="D200" i="2"/>
  <c r="D169" i="1"/>
  <c r="D304" i="1"/>
  <c r="D46" i="3"/>
  <c r="D55" i="3"/>
  <c r="D37" i="1"/>
  <c r="D267" i="1"/>
  <c r="D275" i="1" s="1"/>
  <c r="D136" i="1"/>
  <c r="D29" i="3"/>
  <c r="D338" i="2"/>
  <c r="D47" i="2"/>
  <c r="D63" i="2"/>
  <c r="D19" i="2"/>
  <c r="D161" i="1"/>
  <c r="D23" i="5"/>
  <c r="D170" i="3"/>
  <c r="D165" i="3"/>
  <c r="D66" i="1"/>
  <c r="D351" i="1" l="1"/>
  <c r="D68" i="1"/>
  <c r="D267" i="2"/>
  <c r="D340" i="2" s="1"/>
  <c r="D283" i="3"/>
  <c r="D402" i="3" s="1"/>
  <c r="D174" i="2"/>
  <c r="D354" i="1" l="1"/>
  <c r="D9" i="5" s="1"/>
  <c r="D17" i="5"/>
  <c r="D19" i="5" s="1"/>
  <c r="D343" i="2"/>
  <c r="D15" i="5" s="1"/>
  <c r="D11" i="5" l="1"/>
  <c r="D25" i="5" s="1"/>
</calcChain>
</file>

<file path=xl/comments1.xml><?xml version="1.0" encoding="utf-8"?>
<comments xmlns="http://schemas.openxmlformats.org/spreadsheetml/2006/main">
  <authors>
    <author>emeritor</author>
  </authors>
  <commentList>
    <comment ref="A76" authorId="0" shapeId="0">
      <text>
        <r>
          <rPr>
            <b/>
            <sz val="9"/>
            <color indexed="81"/>
            <rFont val="Tahoma"/>
            <family val="2"/>
          </rPr>
          <t>Names only. One student per line.</t>
        </r>
      </text>
    </comment>
  </commentList>
</comments>
</file>

<file path=xl/comments2.xml><?xml version="1.0" encoding="utf-8"?>
<comments xmlns="http://schemas.openxmlformats.org/spreadsheetml/2006/main">
  <authors>
    <author>emeritor</author>
  </authors>
  <commentList>
    <comment ref="B12" authorId="0" shapeId="0">
      <text>
        <r>
          <rPr>
            <b/>
            <sz val="9"/>
            <color indexed="81"/>
            <rFont val="Tahoma"/>
            <family val="2"/>
          </rPr>
          <t>Journal Credit Metrics can be found in TAB B</t>
        </r>
      </text>
    </comment>
    <comment ref="C12" authorId="0" shapeId="0">
      <text>
        <r>
          <rPr>
            <b/>
            <sz val="9"/>
            <color indexed="81"/>
            <rFont val="Tahoma"/>
            <family val="2"/>
          </rPr>
          <t>Note: Student and post-doc authors are not counted as authors when delegating authorship credit %</t>
        </r>
      </text>
    </comment>
    <comment ref="C26" authorId="0" shapeId="0">
      <text>
        <r>
          <rPr>
            <b/>
            <sz val="9"/>
            <color indexed="81"/>
            <rFont val="Tahoma"/>
            <family val="2"/>
          </rPr>
          <t>Student and post-doc presenters are not counted as presenters when delegating presentorship credit %</t>
        </r>
      </text>
    </comment>
    <comment ref="C196" authorId="0" shapeId="0">
      <text>
        <r>
          <rPr>
            <b/>
            <sz val="9"/>
            <color indexed="81"/>
            <rFont val="Tahoma"/>
            <family val="2"/>
          </rPr>
          <t>total number credits to be substracted. Must be a positive number.</t>
        </r>
      </text>
    </comment>
    <comment ref="C224" authorId="0" shapeId="0">
      <text>
        <r>
          <rPr>
            <b/>
            <sz val="9"/>
            <color indexed="81"/>
            <rFont val="Tahoma"/>
            <family val="2"/>
          </rPr>
          <t>total number credits to be substracted. Must be a positive number.</t>
        </r>
      </text>
    </comment>
    <comment ref="C252" authorId="0" shapeId="0">
      <text>
        <r>
          <rPr>
            <b/>
            <sz val="9"/>
            <color indexed="81"/>
            <rFont val="Tahoma"/>
            <family val="2"/>
          </rPr>
          <t>total number credits to be substracted. Must be a positive number.</t>
        </r>
      </text>
    </comment>
  </commentList>
</comments>
</file>

<file path=xl/sharedStrings.xml><?xml version="1.0" encoding="utf-8"?>
<sst xmlns="http://schemas.openxmlformats.org/spreadsheetml/2006/main" count="954" uniqueCount="580">
  <si>
    <t>Course 1</t>
  </si>
  <si>
    <t>Course 2</t>
  </si>
  <si>
    <t xml:space="preserve"> A. Semester Teaching Credits</t>
  </si>
  <si>
    <t>Credits</t>
  </si>
  <si>
    <t>Course Hours</t>
  </si>
  <si>
    <t>Total Credits</t>
  </si>
  <si>
    <t>SCH</t>
  </si>
  <si>
    <t xml:space="preserve">X .1  = </t>
  </si>
  <si>
    <t>TEACHING</t>
  </si>
  <si>
    <t xml:space="preserve">Chair </t>
  </si>
  <si>
    <t>Member</t>
  </si>
  <si>
    <t xml:space="preserve">SCH </t>
  </si>
  <si>
    <t xml:space="preserve">X .1  </t>
  </si>
  <si>
    <t>Student Eval.</t>
  </si>
  <si>
    <t>Journal Citation</t>
  </si>
  <si>
    <t>Credits Requested</t>
  </si>
  <si>
    <t>Lead/First Author</t>
  </si>
  <si>
    <t>Authorship Order</t>
  </si>
  <si>
    <t>State/Regional</t>
  </si>
  <si>
    <t>Editor 1</t>
  </si>
  <si>
    <t>Chapter 1</t>
  </si>
  <si>
    <t xml:space="preserve">Chapter </t>
  </si>
  <si>
    <t>Authorship</t>
  </si>
  <si>
    <t xml:space="preserve"> Credits </t>
  </si>
  <si>
    <t>X 1 Credit Each</t>
  </si>
  <si>
    <t xml:space="preserve">E. Research Awards </t>
  </si>
  <si>
    <t xml:space="preserve">Nat/Int  </t>
  </si>
  <si>
    <t>University</t>
  </si>
  <si>
    <t xml:space="preserve">College </t>
  </si>
  <si>
    <t>Department</t>
  </si>
  <si>
    <t>Student Award</t>
  </si>
  <si>
    <t>Grant 1</t>
  </si>
  <si>
    <t xml:space="preserve"> Level</t>
  </si>
  <si>
    <t>Role</t>
  </si>
  <si>
    <t>PI</t>
  </si>
  <si>
    <t>Grant 2</t>
  </si>
  <si>
    <t>Up Front Credits</t>
  </si>
  <si>
    <t>Level</t>
  </si>
  <si>
    <t>Federal/National</t>
  </si>
  <si>
    <t>Graduate Coordinator</t>
  </si>
  <si>
    <t>Total Minimum Teaching (% Assignment X 200)</t>
  </si>
  <si>
    <t>Total Minimum Research (% Assignment X 200)</t>
  </si>
  <si>
    <t>Total Minimum Service (% Assignment X 200)</t>
  </si>
  <si>
    <t>Minus</t>
  </si>
  <si>
    <t>Course 3</t>
  </si>
  <si>
    <t>Course 4</t>
  </si>
  <si>
    <t xml:space="preserve">X .2  = </t>
  </si>
  <si>
    <t>Credits are awarded in year of graduation only</t>
  </si>
  <si>
    <t>B. Student Credit Hour Production of Courses and Internship/Practicum SCH</t>
  </si>
  <si>
    <t>Notes:</t>
  </si>
  <si>
    <t>National or Internat.</t>
  </si>
  <si>
    <t>50% credit to advisor</t>
  </si>
  <si>
    <t>Date</t>
  </si>
  <si>
    <t>Journal Ranking</t>
  </si>
  <si>
    <t>Review 2</t>
  </si>
  <si>
    <t>G. Reviewing of Research Grants</t>
  </si>
  <si>
    <t xml:space="preserve">H. Reviewing of Conference Research Abstracts </t>
  </si>
  <si>
    <t>I. Credits Negotiated with Department Chair</t>
  </si>
  <si>
    <t xml:space="preserve">X     = </t>
  </si>
  <si>
    <t>Percent of Credits Requested</t>
  </si>
  <si>
    <t>Total Credits Grant 1</t>
  </si>
  <si>
    <t>Total Credits Grant 2</t>
  </si>
  <si>
    <t>Author Citation</t>
  </si>
  <si>
    <t xml:space="preserve">Notes: </t>
  </si>
  <si>
    <t>Co-PI and/or Co-I</t>
  </si>
  <si>
    <t>Research Expenditures for 12 month period</t>
  </si>
  <si>
    <t>sum of 75%</t>
  </si>
  <si>
    <t xml:space="preserve">1 Credit for each 1% of time bought </t>
  </si>
  <si>
    <t xml:space="preserve">Co-PI &amp; Co-I Split 75% </t>
  </si>
  <si>
    <t>Co-Authors</t>
  </si>
  <si>
    <t xml:space="preserve"> Split 75% </t>
  </si>
  <si>
    <t xml:space="preserve">Co-PI + Co-I </t>
  </si>
  <si>
    <t>Journal Credits</t>
  </si>
  <si>
    <t xml:space="preserve"> Split 75% - 3 credits</t>
  </si>
  <si>
    <t>B. National or International Refereed and Invited Research Presentations</t>
  </si>
  <si>
    <t>Award 2</t>
  </si>
  <si>
    <t>Review 3</t>
  </si>
  <si>
    <t>Review 4</t>
  </si>
  <si>
    <r>
      <rPr>
        <i/>
        <sz val="10"/>
        <rFont val="Arial"/>
        <family val="2"/>
      </rPr>
      <t>Notes:</t>
    </r>
    <r>
      <rPr>
        <sz val="10"/>
        <rFont val="Arial"/>
        <family val="2"/>
      </rPr>
      <t xml:space="preserve"> For a second or third review of same manuscript allocate half credit</t>
    </r>
  </si>
  <si>
    <t>Dates</t>
  </si>
  <si>
    <t xml:space="preserve">Total Upfront and Shared Credits Available </t>
  </si>
  <si>
    <t>Total Credits Requested</t>
  </si>
  <si>
    <t xml:space="preserve">Total Course Buy-Outs </t>
  </si>
  <si>
    <t>Grant 3</t>
  </si>
  <si>
    <t>up to 75%</t>
  </si>
  <si>
    <t xml:space="preserve">PI, Co-PI, Grant 1 Submission, Agency </t>
  </si>
  <si>
    <t>PI, Co-PI, Grant 2 Submission, Agency</t>
  </si>
  <si>
    <t>State or Regional</t>
  </si>
  <si>
    <t>Total Credits 2.C.</t>
  </si>
  <si>
    <t>Total Credits 2.B.</t>
  </si>
  <si>
    <t>Total Credits 2.D.</t>
  </si>
  <si>
    <t>Total Credits 2.E.</t>
  </si>
  <si>
    <t>Book Author</t>
  </si>
  <si>
    <t>Book Editor</t>
  </si>
  <si>
    <t xml:space="preserve">Book Chapter </t>
  </si>
  <si>
    <t>Total Credits 2.F.</t>
  </si>
  <si>
    <t>Total Credits 2.H.</t>
  </si>
  <si>
    <t xml:space="preserve">Total Credits 1.C. </t>
  </si>
  <si>
    <t>Total Credits 1.B.</t>
  </si>
  <si>
    <t>Total Credits 1.A.</t>
  </si>
  <si>
    <t>Total Credits 2.I.</t>
  </si>
  <si>
    <t>Total Credits 2.J.</t>
  </si>
  <si>
    <t xml:space="preserve">Total Credits RESEARCH </t>
  </si>
  <si>
    <t>Total Credits 2.M.</t>
  </si>
  <si>
    <t>RESEARCH</t>
  </si>
  <si>
    <r>
      <rPr>
        <i/>
        <sz val="10"/>
        <rFont val="Arial"/>
        <family val="2"/>
      </rPr>
      <t>Note:</t>
    </r>
    <r>
      <rPr>
        <sz val="10"/>
        <rFont val="Arial"/>
        <family val="2"/>
      </rPr>
      <t xml:space="preserve"> For a second or third review of same manuscript allocate half credit</t>
    </r>
  </si>
  <si>
    <t>B. Refereed National Service Articles</t>
  </si>
  <si>
    <t xml:space="preserve">F. Service Awards </t>
  </si>
  <si>
    <t>H.  Reviewing of Service Grants</t>
  </si>
  <si>
    <t>J. Service Grants and Contracts Awarded</t>
  </si>
  <si>
    <t xml:space="preserve">I. Reviewing of Conference Service Abstracts </t>
  </si>
  <si>
    <t xml:space="preserve">K. Service Grants and Contracts Submitted </t>
  </si>
  <si>
    <t>L. Community Service Based on Professional Expertise</t>
  </si>
  <si>
    <t>Lectures to industry groups and agencies</t>
  </si>
  <si>
    <t>Volunteer consulting</t>
  </si>
  <si>
    <t>Audience</t>
  </si>
  <si>
    <t>Agency</t>
  </si>
  <si>
    <t>Letter of Evaluation for Tenure and Promotion</t>
  </si>
  <si>
    <t>Newsletter Editor</t>
  </si>
  <si>
    <t>Books</t>
  </si>
  <si>
    <t>Monograph</t>
  </si>
  <si>
    <t>D. Service Oriented Books, Textbooks, Newsletters,  Monographs and Technical Reports</t>
  </si>
  <si>
    <t>Technical Report</t>
  </si>
  <si>
    <t>Report 1</t>
  </si>
  <si>
    <t>Total Credits 6.A.</t>
  </si>
  <si>
    <t>Center Director</t>
  </si>
  <si>
    <t>President of Professional Organization</t>
  </si>
  <si>
    <t>A. University, College and Departmental Committee Work</t>
  </si>
  <si>
    <t>Name of Course</t>
  </si>
  <si>
    <t>Total Credits 2.N.</t>
  </si>
  <si>
    <t>A. State and National Industry Related Committee Work</t>
  </si>
  <si>
    <t xml:space="preserve">Total Credits SERVICE </t>
  </si>
  <si>
    <t>Title</t>
  </si>
  <si>
    <t>Expenditure on Post Doctoral Associate (s)</t>
  </si>
  <si>
    <t>Expenditure on PhD Student Assistantships</t>
  </si>
  <si>
    <t xml:space="preserve">Total IDC </t>
  </si>
  <si>
    <t xml:space="preserve">               $</t>
  </si>
  <si>
    <t xml:space="preserve">                  X                     =</t>
  </si>
  <si>
    <t>Direct Benefits to University and Department</t>
  </si>
  <si>
    <t>3 credits</t>
  </si>
  <si>
    <t>Chair</t>
  </si>
  <si>
    <t>College</t>
  </si>
  <si>
    <t>Name of Student Group (s)</t>
  </si>
  <si>
    <t>4 Credits Per Mentee</t>
  </si>
  <si>
    <t>Role  (Mem/Chair)</t>
  </si>
  <si>
    <t xml:space="preserve"> 1 credit per consultancy</t>
  </si>
  <si>
    <t xml:space="preserve"> 1 credit per letter</t>
  </si>
  <si>
    <t>Authorship Credit</t>
  </si>
  <si>
    <t>List name of students</t>
  </si>
  <si>
    <t>Name</t>
  </si>
  <si>
    <t xml:space="preserve"> 1 credit per lecture</t>
  </si>
  <si>
    <t>Dates of Service</t>
  </si>
  <si>
    <t xml:space="preserve">All State and National Industry Related Committees </t>
  </si>
  <si>
    <t>1 credit per conference</t>
  </si>
  <si>
    <t>2 Credits</t>
  </si>
  <si>
    <t>3 Credits</t>
  </si>
  <si>
    <t xml:space="preserve">All Other Committees </t>
  </si>
  <si>
    <t>Varies</t>
  </si>
  <si>
    <t xml:space="preserve"> T and P; Faculty Search</t>
  </si>
  <si>
    <t>Gen. Ed; IRB; Faculty Senate; T&amp;P</t>
  </si>
  <si>
    <t>Committee Name and Level</t>
  </si>
  <si>
    <t>President of National Organization</t>
  </si>
  <si>
    <t>President of State or Regional Organization</t>
  </si>
  <si>
    <t>Levels-Officer, Board and Com Membership</t>
  </si>
  <si>
    <t xml:space="preserve">Member </t>
  </si>
  <si>
    <t>Each Appointment</t>
  </si>
  <si>
    <t>Officer (Name of Organization)</t>
  </si>
  <si>
    <t>Board Member (Name of Organization)</t>
  </si>
  <si>
    <t>Committee Member (Name of Organization)</t>
  </si>
  <si>
    <t>M or C</t>
  </si>
  <si>
    <t>Committee Name (Name of Organization)</t>
  </si>
  <si>
    <t xml:space="preserve">Credits </t>
  </si>
  <si>
    <t>Each Student Organization</t>
  </si>
  <si>
    <t>Name of Faculty Member</t>
  </si>
  <si>
    <t>1 credit per lecture</t>
  </si>
  <si>
    <t>2 credits per grant proposal</t>
  </si>
  <si>
    <t>Total Credits Grant 3</t>
  </si>
  <si>
    <t>Authorship Credit %</t>
  </si>
  <si>
    <t xml:space="preserve">Name of Award (Organization) </t>
  </si>
  <si>
    <t xml:space="preserve">Total Credits Grant </t>
  </si>
  <si>
    <t>Teaching Grant 1</t>
  </si>
  <si>
    <t xml:space="preserve">Conference </t>
  </si>
  <si>
    <t>Service Grant 1</t>
  </si>
  <si>
    <t xml:space="preserve"> </t>
  </si>
  <si>
    <t>Undergraduate Coordinator</t>
  </si>
  <si>
    <t>.5 each</t>
  </si>
  <si>
    <r>
      <rPr>
        <b/>
        <sz val="10"/>
        <rFont val="Arial"/>
        <family val="2"/>
      </rPr>
      <t xml:space="preserve"> .2</t>
    </r>
    <r>
      <rPr>
        <sz val="10"/>
        <rFont val="Arial"/>
        <family val="2"/>
      </rPr>
      <t xml:space="preserve"> </t>
    </r>
    <r>
      <rPr>
        <sz val="10"/>
        <rFont val="Arial"/>
        <family val="2"/>
      </rPr>
      <t>credits per letter</t>
    </r>
  </si>
  <si>
    <t>Name of Grant</t>
  </si>
  <si>
    <t>Name of Conference</t>
  </si>
  <si>
    <t xml:space="preserve">Total Upfront and Expenditure Credits Available </t>
  </si>
  <si>
    <t>Total Credits TEACHING</t>
  </si>
  <si>
    <t>sum 75%</t>
  </si>
  <si>
    <t>Total Credits 1</t>
  </si>
  <si>
    <t>Total Credits 2</t>
  </si>
  <si>
    <t>Total Teaching</t>
  </si>
  <si>
    <t>Total Research</t>
  </si>
  <si>
    <t xml:space="preserve">Total Service </t>
  </si>
  <si>
    <t>SERVICE</t>
  </si>
  <si>
    <t>Guidelines</t>
  </si>
  <si>
    <t>Total Teaching Score</t>
  </si>
  <si>
    <t>Total Research Score</t>
  </si>
  <si>
    <t>Total Service Score</t>
  </si>
  <si>
    <t>Teaching + Research  + Service + Other = Total Score for Year</t>
  </si>
  <si>
    <t>4.41 - 4.60</t>
  </si>
  <si>
    <t>4.61 - 4.80</t>
  </si>
  <si>
    <t>4.81 - 5.00</t>
  </si>
  <si>
    <t>4.00 - 4.20</t>
  </si>
  <si>
    <t>4.21 - 4.40</t>
  </si>
  <si>
    <t>Journal Credit Metrics can be found in TAB B</t>
  </si>
  <si>
    <t>Student Evaluation Mean Metrics can be found in TAB A</t>
  </si>
  <si>
    <t>Journal Ranking from TAB B</t>
  </si>
  <si>
    <r>
      <t>Note:</t>
    </r>
    <r>
      <rPr>
        <sz val="10"/>
        <rFont val="Arial"/>
        <family val="2"/>
      </rPr>
      <t xml:space="preserve"> Student and post-doc authors are not counted as authors when delegating authorship credit %</t>
    </r>
  </si>
  <si>
    <t>Member or Chair</t>
  </si>
  <si>
    <t>G.  Reviewing of RESEARCH OR SERVICE Oriented Journal Manuscripts and Books or Monographs</t>
  </si>
  <si>
    <t>F. Editing and Reviewing of Research Journals</t>
  </si>
  <si>
    <t>1 Credit</t>
  </si>
  <si>
    <t>4  Credits</t>
  </si>
  <si>
    <t>5 Credits</t>
  </si>
  <si>
    <t>Salary Savings to Department After Course Coverage</t>
  </si>
  <si>
    <t xml:space="preserve">Textbook Chapter </t>
  </si>
  <si>
    <t>Authorship %</t>
  </si>
  <si>
    <t>Name of Textbook or Chapter</t>
  </si>
  <si>
    <t>Review 5</t>
  </si>
  <si>
    <t>Review 6</t>
  </si>
  <si>
    <t>Review 7</t>
  </si>
  <si>
    <t>Review 8</t>
  </si>
  <si>
    <t>Review 9</t>
  </si>
  <si>
    <t>Review 10</t>
  </si>
  <si>
    <t>Local</t>
  </si>
  <si>
    <t>Regional/State</t>
  </si>
  <si>
    <t>Review 11</t>
  </si>
  <si>
    <t>Review 12</t>
  </si>
  <si>
    <t>Monograph/Chapter</t>
  </si>
  <si>
    <t>X .5</t>
  </si>
  <si>
    <t>Texbook Author (First Edition)</t>
  </si>
  <si>
    <t>Textbook Editor (First Edtion)</t>
  </si>
  <si>
    <t>OR </t>
  </si>
  <si>
    <r>
      <rPr>
        <i/>
        <sz val="9"/>
        <rFont val="Arial"/>
        <family val="2"/>
      </rPr>
      <t xml:space="preserve">Notes: </t>
    </r>
    <r>
      <rPr>
        <sz val="9"/>
        <rFont val="Arial"/>
        <family val="2"/>
      </rPr>
      <t>Report full previous calendar year citations as indicated in JCR Citation Report for articles published in last five years</t>
    </r>
  </si>
  <si>
    <r>
      <t xml:space="preserve">          Data are available through I</t>
    </r>
    <r>
      <rPr>
        <i/>
        <sz val="10"/>
        <rFont val="Arial"/>
        <family val="2"/>
      </rPr>
      <t>SI Web of Science - Create Citation Report</t>
    </r>
    <r>
      <rPr>
        <sz val="10"/>
        <rFont val="Arial"/>
        <family val="2"/>
      </rPr>
      <t xml:space="preserve"> function</t>
    </r>
  </si>
  <si>
    <t>7979,  7980, 6903, 6905, 6910, 6940,6971, 7905</t>
  </si>
  <si>
    <t>Note: SCH for E. are provided by department</t>
  </si>
  <si>
    <t>Note: SCH for B. are provided by department</t>
  </si>
  <si>
    <t>Note: Course titles and hours for A. are provided by department</t>
  </si>
  <si>
    <t xml:space="preserve">Enter Work Assignment From 9 Month FAR (provided by department): </t>
  </si>
  <si>
    <t>HHP Mean Teaching Evaluation Metrics</t>
  </si>
  <si>
    <t>Grant 4</t>
  </si>
  <si>
    <t>Grant 5</t>
  </si>
  <si>
    <t>Student and post-doc presenters are not counted as presenters when delegating presentorship credit %</t>
  </si>
  <si>
    <t>Presenter Order</t>
  </si>
  <si>
    <t xml:space="preserve"> Author (First Edition)</t>
  </si>
  <si>
    <t>Editor (First Edtion)</t>
  </si>
  <si>
    <t>Maximum credits in 5a. B. capped at 50% of the three year average for credits earned in 5a A.+ 5a B.</t>
  </si>
  <si>
    <t>Ai. National Commentary, Editorial Articles</t>
  </si>
  <si>
    <t>PI: subtract credits negotiated with Co-PI, Co-I</t>
  </si>
  <si>
    <t>Enter number</t>
  </si>
  <si>
    <t>Co-PI, Co-I; add credits negotiated with PI</t>
  </si>
  <si>
    <t>List Citation: Book, Chapter</t>
  </si>
  <si>
    <t>credits</t>
  </si>
  <si>
    <t>List Grant Title and Agency for Each Review</t>
  </si>
  <si>
    <t>credits per grant proposal</t>
  </si>
  <si>
    <t>List Each Doctoral Student Full Name</t>
  </si>
  <si>
    <t>National or International</t>
  </si>
  <si>
    <r>
      <t>·</t>
    </r>
    <r>
      <rPr>
        <sz val="7"/>
        <rFont val="Times New Roman"/>
        <family val="1"/>
      </rPr>
      <t xml:space="preserve">         </t>
    </r>
    <r>
      <rPr>
        <sz val="11"/>
        <rFont val="Calibri"/>
        <family val="2"/>
      </rPr>
      <t>1.A. Instructor Credits On-line Courses: To be negotiated with Department Chair, using the following metrics</t>
    </r>
  </si>
  <si>
    <t>Instructor responsible for:</t>
  </si>
  <si>
    <r>
      <t>a.</t>
    </r>
    <r>
      <rPr>
        <sz val="7"/>
        <rFont val="Times New Roman"/>
        <family val="1"/>
      </rPr>
      <t xml:space="preserve">       </t>
    </r>
    <r>
      <rPr>
        <sz val="11"/>
        <rFont val="Calibri"/>
        <family val="2"/>
      </rPr>
      <t>.40          Content</t>
    </r>
  </si>
  <si>
    <r>
      <t>·</t>
    </r>
    <r>
      <rPr>
        <sz val="7"/>
        <rFont val="Times New Roman"/>
        <family val="1"/>
      </rPr>
      <t xml:space="preserve">         </t>
    </r>
    <r>
      <rPr>
        <sz val="11"/>
        <rFont val="Calibri"/>
        <family val="2"/>
      </rPr>
      <t>1.B. SCH On-line Courses: Negotiated with Department Chair using the following guidelines:</t>
    </r>
  </si>
  <si>
    <t>Full credits (using current multipliers: x.1 undergraduate; x.2 graduate) for 200 students; decrease multiplier by .01 for each 100 students above 200)</t>
  </si>
  <si>
    <t>TEACHING Distance Education Courses</t>
  </si>
  <si>
    <t>%</t>
  </si>
  <si>
    <t>Enter negotiated % of avail. Crdts</t>
  </si>
  <si>
    <t>Expenditure on HHP PhD Student Assistantships</t>
  </si>
  <si>
    <t>C. Research and Scholarly Books (updated editions of a book is negotiated with department chair)</t>
  </si>
  <si>
    <t>Dept. Undergrad/Grad  Curriculum</t>
  </si>
  <si>
    <r>
      <t>b.</t>
    </r>
    <r>
      <rPr>
        <sz val="7"/>
        <rFont val="Times New Roman"/>
        <family val="1"/>
      </rPr>
      <t xml:space="preserve">      </t>
    </r>
    <r>
      <rPr>
        <sz val="11"/>
        <rFont val="Calibri"/>
        <family val="2"/>
      </rPr>
      <t>.60          Instruction</t>
    </r>
  </si>
  <si>
    <t>Member Credits</t>
  </si>
  <si>
    <t>Chair Credits</t>
  </si>
  <si>
    <t>Author Citation and Name of Conference</t>
  </si>
  <si>
    <t>Author Credits</t>
  </si>
  <si>
    <t>Role, Name of Journal (Round)</t>
  </si>
  <si>
    <t>Nat/Int/University</t>
  </si>
  <si>
    <t>State/Regional/College</t>
  </si>
  <si>
    <t>List Each Thesis Student (MS and Undergraduate)</t>
  </si>
  <si>
    <t xml:space="preserve">List Each Doctoral Student </t>
  </si>
  <si>
    <t>Conference Credit</t>
  </si>
  <si>
    <t>Conference credit</t>
  </si>
  <si>
    <t xml:space="preserve">C. Student Evaluations         </t>
  </si>
  <si>
    <t>C. National or International Refereed and Invited Service Presentations, Workshops, and Webinars</t>
  </si>
  <si>
    <t>Letter of Recommendation for Students, Faculty &amp; Staff</t>
  </si>
  <si>
    <t>Curriculum; T&amp;P; FAC, CPI, GFC, Scholarship</t>
  </si>
  <si>
    <t>Graduation Marshall</t>
  </si>
  <si>
    <t>N/A</t>
  </si>
  <si>
    <t>·         Performing High Quality Teaching, Research, and Service</t>
  </si>
  <si>
    <t>·         Seeking External Funding to Support a Clear Research Agenda</t>
  </si>
  <si>
    <t>·         Educating the Next Generation of Scholars</t>
  </si>
  <si>
    <t>BOOKS/ Book Chapters.</t>
  </si>
  <si>
    <t>For all books or chapters, please include the ISBN number of the publication. Self-published books are not included.</t>
  </si>
  <si>
    <t>PUBLICATIONS.</t>
  </si>
  <si>
    <t>PRESENTATIONS.</t>
  </si>
  <si>
    <t>List the conference name (without acronyms) and date.</t>
  </si>
  <si>
    <t>GRANT EXPENDITURES.</t>
  </si>
  <si>
    <t>Timeframe: February 1 prior year through January 31 current year.</t>
  </si>
  <si>
    <t>TEACHING.</t>
  </si>
  <si>
    <t>APR Review by Department Committee</t>
  </si>
  <si>
    <t>The APR committee acts in an advisory capacity to the Department Chair. The committee reviews the documents line-by-line for errors, inconsistencies. The committee delivers this information to the Department Chair, who makes the final decision and consults directly with the faculty member. This committee also writes a report that specifies feedback to the Department Chair on recommendations for future changes to the APR.</t>
  </si>
  <si>
    <t xml:space="preserve">a.  Student Credit Hours (SCH): Summer (head-count courses only for which faculty are paid), Fall semester, </t>
  </si>
  <si>
    <t xml:space="preserve">     Spring semester enrollment as of February 15.</t>
  </si>
  <si>
    <t xml:space="preserve">     a novel research contribution to theory, methods, measurement, or analyses. All commentaries and concept</t>
  </si>
  <si>
    <t xml:space="preserve">    On a UF connected computer, follow the six steps below.</t>
  </si>
  <si>
    <t xml:space="preserve">         In the Author Box [above Example: O’Brian C*], type your last name [space] first initial* or first and second </t>
  </si>
  <si>
    <t xml:space="preserve">     3. Change the Timespan under Current Limits to the most recent five years. Click second bullet below </t>
  </si>
  <si>
    <t xml:space="preserve">     5. On the far right of the Results page, click Create Citation Report [printed in blue ink]. Confirm authorship</t>
  </si>
  <si>
    <t xml:space="preserve">         for all articles listed. If a Citation Report incorrectly lists an article that you did not publish, then refine</t>
  </si>
  <si>
    <t xml:space="preserve">         your results by selecting topics in General Categories [far left on screen], Subject Areas, and</t>
  </si>
  <si>
    <t xml:space="preserve">         Publication Years. If you Refine Results, then click Create Citation Report again.</t>
  </si>
  <si>
    <t>PROLOGUE</t>
  </si>
  <si>
    <t xml:space="preserve">1.  Department Chairs provide each faculty member with an individualized copy of the APR that includes data </t>
  </si>
  <si>
    <t xml:space="preserve">     within the Teaching and Organized Research Sections by the university deadline.</t>
  </si>
  <si>
    <t>2.  Faculty members are responsible for the accuracy and completion of the APR by the deadlines established</t>
  </si>
  <si>
    <t xml:space="preserve">     by the university and their department. The Department Chair notifies faculty members of these relevant dates.</t>
  </si>
  <si>
    <t>3.  Faculty members’ APR are submitted and reviewed in accordance with their department’s by-laws.</t>
  </si>
  <si>
    <t>4.  Timeframe for data:  In general, the fall and spring semesters of the current academic year.</t>
  </si>
  <si>
    <t xml:space="preserve">1) Subtract authors who are students, post-doctoral fellows; 2) if you are lead/ first author, 100% credit;  </t>
  </si>
  <si>
    <r>
      <t xml:space="preserve">(Note:  75% credit is shared among </t>
    </r>
    <r>
      <rPr>
        <u/>
        <sz val="10"/>
        <rFont val="Arial"/>
        <family val="2"/>
      </rPr>
      <t>all</t>
    </r>
    <r>
      <rPr>
        <sz val="10"/>
        <rFont val="Arial"/>
        <family val="2"/>
      </rPr>
      <t xml:space="preserve"> secondary authors, even those outside department/ college/ university).</t>
    </r>
  </si>
  <si>
    <t>c.  New Course. Courses that have never been taught in HHP; they have been developed from non-existent status</t>
  </si>
  <si>
    <t xml:space="preserve">     through publication in catalog. No credit for other situations.</t>
  </si>
  <si>
    <t>The College of Health and Human Performance Annual Performance Report (APR) reflects the commitment to providing the highest quality educational experiences to our students and to documenting excellence in scholarship and research. The APR seeks to assess the extent to which faculty members contribute to these academic goals of the college while taking into consideration their specific assignment. This instrument records accomplishments in:</t>
  </si>
  <si>
    <t>The department chair may use the APR and other relevant materials of faculty members to conduct and complete their Annual Performance Evaluation and for merit raises, in accordance with the department’s by-laws and the Collective Bargaining Agreement of UF and the United Faculty of Florida. APR credits will be used as one of the bases for proactive retention raises and research incentive awards.</t>
  </si>
  <si>
    <t>Instructions for content used in multiple sections:</t>
  </si>
  <si>
    <t>Instructions Within Specific Sections:</t>
  </si>
  <si>
    <t>a.  Research timeframe: March 1 prior AY through February 28 current AY.</t>
  </si>
  <si>
    <t>b.  Research articles typically include methods and results section reporting data or findings, or that describes</t>
  </si>
  <si>
    <t xml:space="preserve">3) if you are not lead/ first author, allocate the amount of credit of 75% based on your contribution to the product. </t>
  </si>
  <si>
    <t>Editor/Editor-in-chief (20 Credit Journal)</t>
  </si>
  <si>
    <t>Associate Editor (20 Credit Journal)</t>
  </si>
  <si>
    <t>Journal Ranking from TAB B (for credit per peer reviewed article)</t>
  </si>
  <si>
    <t>20 Credit Journal</t>
  </si>
  <si>
    <t>Journals:</t>
  </si>
  <si>
    <t xml:space="preserve">Science </t>
  </si>
  <si>
    <t xml:space="preserve">Social Science </t>
  </si>
  <si>
    <r>
      <t xml:space="preserve">Contemporary </t>
    </r>
    <r>
      <rPr>
        <b/>
        <i/>
        <sz val="9"/>
        <color rgb="FF000000"/>
        <rFont val="Calibri"/>
        <family val="2"/>
      </rPr>
      <t xml:space="preserve"> h-index</t>
    </r>
    <r>
      <rPr>
        <b/>
        <i/>
        <vertAlign val="superscript"/>
        <sz val="9"/>
        <color rgb="FF000000"/>
        <rFont val="Calibri"/>
        <family val="2"/>
      </rPr>
      <t>2</t>
    </r>
  </si>
  <si>
    <t>D. ISI Citations for the Previous Calendar Year</t>
  </si>
  <si>
    <t xml:space="preserve">     7. Concerning the number of ISI citations, an upper limit of 200 is set for the previous calendar year.  Each</t>
  </si>
  <si>
    <t xml:space="preserve">      </t>
  </si>
  <si>
    <t>a.      Service: Summer, Fall semester, Spring semester.</t>
  </si>
  <si>
    <t>b.      Service: credits are limited to a maximum of 80 per year.</t>
  </si>
  <si>
    <t xml:space="preserve">         citation will count as 1 credit up to a maximum of 200.  Record the total number in Section D of Research.</t>
  </si>
  <si>
    <t>b.  Teaching Evaluation:  Fall semester, Spring semester (evaluation data to be input by Dept. O.M.</t>
  </si>
  <si>
    <t>A. Departmental Positions/Coordinators</t>
  </si>
  <si>
    <t>1. Instructional Activity</t>
  </si>
  <si>
    <t>2. Other Instructional and Thesis and Dissertation Activity</t>
  </si>
  <si>
    <t xml:space="preserve">Total Credits 2.Q. </t>
  </si>
  <si>
    <t>Activity</t>
  </si>
  <si>
    <t>Requested Credits</t>
  </si>
  <si>
    <t>Total Credits 2A to 2Q</t>
  </si>
  <si>
    <t>2019 APR use 2013-2017</t>
  </si>
  <si>
    <t xml:space="preserve">         Timespan, and insert the years below for the current APR evaluation year. </t>
  </si>
  <si>
    <t>Savings to Department From Teaching Buyouts</t>
  </si>
  <si>
    <t>Service and Administration</t>
  </si>
  <si>
    <t>Program Coordinator</t>
  </si>
  <si>
    <t>Associate Chair</t>
  </si>
  <si>
    <t>Equal to FAR Assisgnment</t>
  </si>
  <si>
    <t xml:space="preserve"> Committee Levels</t>
  </si>
  <si>
    <t xml:space="preserve">M. Participation in Professional Organizations </t>
  </si>
  <si>
    <t>B. Student Group Advisorships</t>
  </si>
  <si>
    <t>C. Mentor for Junior Faculty Member</t>
  </si>
  <si>
    <t>D. Credits Negotiated with Department Chair</t>
  </si>
  <si>
    <t>University Approved Sabattical</t>
  </si>
  <si>
    <t>Leave of Absence (Paid)</t>
  </si>
  <si>
    <t>Annual/Sick Leave</t>
  </si>
  <si>
    <r>
      <t xml:space="preserve">           Data are available through</t>
    </r>
    <r>
      <rPr>
        <b/>
        <i/>
        <sz val="9"/>
        <rFont val="Arial"/>
        <family val="2"/>
      </rPr>
      <t xml:space="preserve"> ISI Web of Science - Create Citation Report </t>
    </r>
    <r>
      <rPr>
        <b/>
        <sz val="9"/>
        <rFont val="Arial"/>
        <family val="2"/>
      </rPr>
      <t>function- SEE TAB D for Instructions</t>
    </r>
  </si>
  <si>
    <t>A. Grants and Contracts Awarded as Principal Investigator</t>
  </si>
  <si>
    <t xml:space="preserve">Name of Grant; PI- YOUR NAME; Co-PI- NAME(s). Granting agency. </t>
  </si>
  <si>
    <r>
      <t xml:space="preserve">Savings to Department From </t>
    </r>
    <r>
      <rPr>
        <b/>
        <sz val="9"/>
        <rFont val="Arial"/>
        <family val="2"/>
      </rPr>
      <t>Teaching</t>
    </r>
    <r>
      <rPr>
        <sz val="9"/>
        <rFont val="Arial"/>
        <family val="2"/>
      </rPr>
      <t xml:space="preserve"> Buyouts</t>
    </r>
  </si>
  <si>
    <r>
      <t xml:space="preserve">Savings to Department From </t>
    </r>
    <r>
      <rPr>
        <b/>
        <sz val="9"/>
        <rFont val="Arial"/>
        <family val="2"/>
      </rPr>
      <t xml:space="preserve">Teaching </t>
    </r>
    <r>
      <rPr>
        <sz val="9"/>
        <rFont val="Arial"/>
        <family val="2"/>
      </rPr>
      <t>Buyouts</t>
    </r>
  </si>
  <si>
    <t>Enter Credits</t>
  </si>
  <si>
    <t>Number of credits SUBTRACTED from PI to be given to Co-PIs, Co-Is based on contribution</t>
  </si>
  <si>
    <t xml:space="preserve">Up front credit is given annually </t>
  </si>
  <si>
    <t xml:space="preserve"> C. Grants and Contracts Submitted </t>
  </si>
  <si>
    <t xml:space="preserve">Name of Grant; HHP PI- NAME; Co-PI- YOUR NAME. Granting agency. </t>
  </si>
  <si>
    <t>Role (Co-PI or Co-I)</t>
  </si>
  <si>
    <t>Credits From PI</t>
  </si>
  <si>
    <t xml:space="preserve">PI, Co-PI, Grant 2 Submission, Agency </t>
  </si>
  <si>
    <t>E. ISI Citations to Service Manuscripts Published in Past Five Years</t>
  </si>
  <si>
    <t xml:space="preserve">Up front credit is given annually for the PI </t>
  </si>
  <si>
    <t>A. Advising of MS Non-Thesis Students (In Year of Graduation Only)</t>
  </si>
  <si>
    <t>List Each Undergraduate Scholars, Honors Portfolio Student</t>
  </si>
  <si>
    <t>B. Advising of MS-Non Thesis students NOT Graduating in the Past Year</t>
  </si>
  <si>
    <t>1 Credit Per Student in Year of Graduation for CHAIR and .2 for MEMBERS</t>
  </si>
  <si>
    <t>.5 Credit Per Student for CHAIR ONLY</t>
  </si>
  <si>
    <t>List of Students</t>
  </si>
  <si>
    <t>A. PhD and MS Training and Teaching- Chair of Committee</t>
  </si>
  <si>
    <t xml:space="preserve">Total Credits 2.A. </t>
  </si>
  <si>
    <t xml:space="preserve">B. Member of Graduate Committees </t>
  </si>
  <si>
    <t>C. Intensive or Gordon Rule Course</t>
  </si>
  <si>
    <t>D. Refereed National Teaching Articles</t>
  </si>
  <si>
    <t>E. National or International Refereed and Invited Teaching Presentations</t>
  </si>
  <si>
    <r>
      <t xml:space="preserve">F. Teaching Books and Textbooks </t>
    </r>
    <r>
      <rPr>
        <b/>
        <sz val="9"/>
        <rFont val="Arial"/>
        <family val="2"/>
      </rPr>
      <t>(updated editions of a book is negotiated with department chair)</t>
    </r>
  </si>
  <si>
    <t>G. ISI Citations to Teaching Manuscripts Published in Past Five Years</t>
  </si>
  <si>
    <t xml:space="preserve">H. Teaching Awards </t>
  </si>
  <si>
    <t>I.  Reviewing of Teaching Journal Manuscripts</t>
  </si>
  <si>
    <t>J.  Reviewing of Teaching Grants</t>
  </si>
  <si>
    <t xml:space="preserve">K. Reviewing of Conference Teaching Abstracts </t>
  </si>
  <si>
    <t>L. Teaching and Training Grants and Contracts Awarded</t>
  </si>
  <si>
    <t xml:space="preserve">M. Teaching Grants and Contracts Submitted </t>
  </si>
  <si>
    <t>N. Invited Class Lectures at UF</t>
  </si>
  <si>
    <t>P. Advising of PhD and MS THESIS Students that did not graduate in Current AY</t>
  </si>
  <si>
    <t xml:space="preserve">Total Credits 2.P. </t>
  </si>
  <si>
    <t xml:space="preserve">2. In the Basic Search text box, type your last name AND select the Author tab in the index: </t>
  </si>
  <si>
    <t xml:space="preserve">     papers should be reported in section 4a.Ai and all commentary/concept presentations should be</t>
  </si>
  <si>
    <t xml:space="preserve">     recorded in 5C.</t>
  </si>
  <si>
    <t xml:space="preserve">    Finding your number of citations on Web of Knowledge published by Thomas Reuters</t>
  </si>
  <si>
    <t>D. Graduate Student Research Courses</t>
  </si>
  <si>
    <t>Total Credits 1.D.</t>
  </si>
  <si>
    <t>Total Credits 1.A.-D.</t>
  </si>
  <si>
    <t>Total Credits 2.G.</t>
  </si>
  <si>
    <t>Total Credits 2.K.</t>
  </si>
  <si>
    <t xml:space="preserve">Total Credits 2.L. </t>
  </si>
  <si>
    <t>Total Credits 2.O.</t>
  </si>
  <si>
    <t>Q. Credits Negotiated with Department Chair</t>
  </si>
  <si>
    <t>3a. Department Funded Research</t>
  </si>
  <si>
    <t>A. Refereed National Research Articles</t>
  </si>
  <si>
    <t>Total Credits 3.a.A+Ai.</t>
  </si>
  <si>
    <t xml:space="preserve">Total Credits 3a.B. </t>
  </si>
  <si>
    <t>Total Credits 3a. C.</t>
  </si>
  <si>
    <t xml:space="preserve">Total Credits 3a.D. </t>
  </si>
  <si>
    <t>Total Credits 3a.E.</t>
  </si>
  <si>
    <t>Total Credits 3a.F.</t>
  </si>
  <si>
    <t xml:space="preserve">Maximum credits in 3a. F.  capped at 50% of the three year average for credits earned in 3a A.+ 3a B. </t>
  </si>
  <si>
    <t>Total Credits 3a. G.</t>
  </si>
  <si>
    <t>Total Credits 3a. H</t>
  </si>
  <si>
    <t>Maximum credits in 3a. G. are capped at 50% of the three year average for credits earned in 3a A.+ 3a B.</t>
  </si>
  <si>
    <t>Total Credits 3a.I</t>
  </si>
  <si>
    <t>Total Credits 3a. A - I</t>
  </si>
  <si>
    <t>3b.  Externally Funded/Sponsored Activities</t>
  </si>
  <si>
    <t>Total Credits 3b.A.</t>
  </si>
  <si>
    <t>Total Credits 3b.C.</t>
  </si>
  <si>
    <t>Total Credits 3b.</t>
  </si>
  <si>
    <t>4. Discipline Related/Community/State/National/Professional Organizations</t>
  </si>
  <si>
    <t>Total Credits 4.A.</t>
  </si>
  <si>
    <t>Total Credits 4.B.</t>
  </si>
  <si>
    <t>Total Credits 4.C.</t>
  </si>
  <si>
    <t>Total Credits 4.D.</t>
  </si>
  <si>
    <t>Total Credits 4.E.</t>
  </si>
  <si>
    <t>Total Credits 4.F.</t>
  </si>
  <si>
    <t xml:space="preserve">Total Credits 4.G. </t>
  </si>
  <si>
    <t>Total Credits 4.H.</t>
  </si>
  <si>
    <t>Total Credits 4.I.</t>
  </si>
  <si>
    <t xml:space="preserve">Total Credits 4.J. </t>
  </si>
  <si>
    <t>Total Credits 4.K.</t>
  </si>
  <si>
    <t>Total Credits 4.L.</t>
  </si>
  <si>
    <t>Total Credits 4.M.</t>
  </si>
  <si>
    <t>Total Credits 4. A.- M.</t>
  </si>
  <si>
    <t>5. UF/HHP/Department Adminstration</t>
  </si>
  <si>
    <t>Total Credits 5.A.</t>
  </si>
  <si>
    <t>Total Credits 5.B.</t>
  </si>
  <si>
    <t>Total Credits 5. A.-B.</t>
  </si>
  <si>
    <t>6. University Governance</t>
  </si>
  <si>
    <t xml:space="preserve">Total Credits 6.C. </t>
  </si>
  <si>
    <t xml:space="preserve">Total Credits 6.D. </t>
  </si>
  <si>
    <t xml:space="preserve">7. Other </t>
  </si>
  <si>
    <t>Total Credits 6.B</t>
  </si>
  <si>
    <t xml:space="preserve">3. Change the Timespan under Current Limits to the most recent five years. Click second bullet below </t>
  </si>
  <si>
    <t>4. Click the BLUE Search button</t>
  </si>
  <si>
    <t xml:space="preserve">         your results by selecting topics in General Categories [far left on screen] and Subject Areas. </t>
  </si>
  <si>
    <t xml:space="preserve">         If you Refine Results, then click Create Citation Report again.</t>
  </si>
  <si>
    <t xml:space="preserve">    1. Visit Web of Knowledge from a UF connected computer:</t>
  </si>
  <si>
    <t>www.webofknowledge.com</t>
  </si>
  <si>
    <t>8.  Sabbatical/Leave of Absence</t>
  </si>
  <si>
    <t>Total Credits Sab-LOA</t>
  </si>
  <si>
    <t>Total Sabbatical or LOA</t>
  </si>
  <si>
    <t>SAB-LOA</t>
  </si>
  <si>
    <t xml:space="preserve"> Data are available through ISI Web of Science - Create Citation Report function- SEE TAB D for INSTRUCTIONS</t>
  </si>
  <si>
    <r>
      <t>c.  Section D:</t>
    </r>
    <r>
      <rPr>
        <b/>
        <sz val="10"/>
        <rFont val="Arial"/>
        <family val="2"/>
      </rPr>
      <t xml:space="preserve"> ISI Citations for the Previous Calendar Year - see TAB D for step-by-step instructions</t>
    </r>
  </si>
  <si>
    <t xml:space="preserve">     2. Click Web of Science: [first tab on top]</t>
  </si>
  <si>
    <t xml:space="preserve">     4. Click the blue Search button</t>
  </si>
  <si>
    <t xml:space="preserve">         initials*. Be sure that you include an * for a full citation search. Select the "Author" tab in the index.</t>
  </si>
  <si>
    <t xml:space="preserve">     6. On the far right of the Citation Report page, record the total number of citations received from the </t>
  </si>
  <si>
    <t xml:space="preserve">          previous calendar year and enter it on your APR.</t>
  </si>
  <si>
    <t xml:space="preserve">Non-Thesis students are reported in Service 7.B. </t>
  </si>
  <si>
    <t>For the 2019 APR, report the number of citations in 2018 of papers published between 2013-2017</t>
  </si>
  <si>
    <t>2019 APR use 2013-2017 and count number of citations received in 2018</t>
  </si>
  <si>
    <t xml:space="preserve">A PDF version of these instructions is available on the College website where the APR is located. </t>
  </si>
  <si>
    <r>
      <t xml:space="preserve">O. Development of new course </t>
    </r>
    <r>
      <rPr>
        <b/>
        <sz val="7"/>
        <rFont val="Arial"/>
        <family val="2"/>
      </rPr>
      <t xml:space="preserve"> (</t>
    </r>
    <r>
      <rPr>
        <b/>
        <sz val="9"/>
        <rFont val="Arial"/>
        <family val="2"/>
      </rPr>
      <t>10</t>
    </r>
    <r>
      <rPr>
        <b/>
        <sz val="7"/>
        <rFont val="Arial"/>
        <family val="2"/>
      </rPr>
      <t xml:space="preserve"> credits for each new course developed once appearing in Under or Grad Catalog)</t>
    </r>
  </si>
  <si>
    <t>Name and Number of Course</t>
  </si>
  <si>
    <r>
      <t xml:space="preserve">List Each MS Thesis Student </t>
    </r>
    <r>
      <rPr>
        <b/>
        <i/>
        <u/>
        <sz val="10"/>
        <color rgb="FFFF0000"/>
        <rFont val="Arial"/>
        <family val="2"/>
      </rPr>
      <t>(Non-Thesis students are reported in Service 7.B.)</t>
    </r>
  </si>
  <si>
    <t>Total Credits 3b.B.</t>
  </si>
  <si>
    <t>Allocated Credits to Co-PI and Co-I (SUBTRACTED FROM TOTAL and ENTERED IN 3b.B. OF CO-PI or CO-I)</t>
  </si>
  <si>
    <r>
      <rPr>
        <b/>
        <i/>
        <sz val="10"/>
        <rFont val="Arial"/>
        <family val="2"/>
      </rPr>
      <t>Allocated Credits to Co-PI and Co-I</t>
    </r>
    <r>
      <rPr>
        <b/>
        <i/>
        <sz val="8"/>
        <rFont val="Arial"/>
        <family val="2"/>
      </rPr>
      <t xml:space="preserve"> (SUBTRACTED FROM TOTAL and ENTERED IN 3b.B. OF CO-PI or CO-I)</t>
    </r>
  </si>
  <si>
    <t>B. Grants and Contract Credits  as Co-PI or Co-I allocated from an HHP PI</t>
  </si>
  <si>
    <t>Credits Negotiated with Department Chair for Participation in Professional Organizations</t>
  </si>
  <si>
    <t>B. Credits Negotiated or Awarded by Department Chair for UF, HHP, Department Administration</t>
  </si>
  <si>
    <t xml:space="preserve">Total Credits 7. A. + 7.B. </t>
  </si>
  <si>
    <t>Book 1</t>
  </si>
  <si>
    <t>Award 1</t>
  </si>
  <si>
    <t>Review 1</t>
  </si>
  <si>
    <t>Credit per conference</t>
  </si>
  <si>
    <r>
      <rPr>
        <i/>
        <sz val="8"/>
        <rFont val="Arial"/>
        <family val="2"/>
      </rPr>
      <t>Notes:</t>
    </r>
    <r>
      <rPr>
        <sz val="8"/>
        <rFont val="Arial"/>
        <family val="2"/>
      </rPr>
      <t xml:space="preserve"> Must present documentation and obtain approval from Dept. Chair in advance of APR submission. </t>
    </r>
  </si>
  <si>
    <r>
      <rPr>
        <i/>
        <sz val="7"/>
        <rFont val="Arial"/>
        <family val="2"/>
      </rPr>
      <t>Notes:</t>
    </r>
    <r>
      <rPr>
        <sz val="7"/>
        <rFont val="Arial"/>
        <family val="2"/>
      </rPr>
      <t xml:space="preserve"> Must present documentation and obtain approval from Dept. Chair in advance of APR submission. </t>
    </r>
  </si>
  <si>
    <t>Do not list name of person- list description and date</t>
  </si>
  <si>
    <t xml:space="preserve">Total Credits 6. A. - 6.D. </t>
  </si>
  <si>
    <t xml:space="preserve">HHP Author A, Author  B (2018). </t>
  </si>
  <si>
    <r>
      <rPr>
        <sz val="10"/>
        <rFont val="Arial"/>
        <family val="34"/>
      </rPr>
      <t>Lead/First Author</t>
    </r>
  </si>
  <si>
    <r>
      <rPr>
        <sz val="10"/>
        <rFont val="Arial"/>
        <family val="34"/>
      </rPr>
      <t>100%</t>
    </r>
  </si>
  <si>
    <r>
      <rPr>
        <sz val="10"/>
        <rFont val="Arial"/>
        <family val="34"/>
      </rPr>
      <t>Co-Authors</t>
    </r>
  </si>
  <si>
    <r>
      <rPr>
        <sz val="9"/>
        <rFont val="Arial"/>
        <family val="34"/>
      </rPr>
      <t>Split 75% of full  credit</t>
    </r>
  </si>
  <si>
    <t>Credit:
Refereed</t>
  </si>
  <si>
    <t>Edition:</t>
  </si>
  <si>
    <t>Refereed Article</t>
  </si>
  <si>
    <t>Commentary Article</t>
  </si>
  <si>
    <r>
      <rPr>
        <b/>
        <sz val="11"/>
        <rFont val="Calibri"/>
        <family val="34"/>
      </rPr>
      <t>Distinguished Impact</t>
    </r>
  </si>
  <si>
    <r>
      <rPr>
        <b/>
        <sz val="11"/>
        <rFont val="Calibri"/>
        <family val="34"/>
      </rPr>
      <t>High Impact</t>
    </r>
  </si>
  <si>
    <r>
      <rPr>
        <sz val="11"/>
        <rFont val="Calibri"/>
        <family val="34"/>
      </rPr>
      <t>Top Third &lt; Top10%</t>
    </r>
  </si>
  <si>
    <r>
      <rPr>
        <b/>
        <sz val="11"/>
        <rFont val="Calibri"/>
        <family val="34"/>
      </rPr>
      <t>Medium Impact</t>
    </r>
  </si>
  <si>
    <r>
      <rPr>
        <sz val="11"/>
        <rFont val="Calibri"/>
        <family val="34"/>
      </rPr>
      <t>Middle Third</t>
    </r>
  </si>
  <si>
    <r>
      <rPr>
        <b/>
        <sz val="11"/>
        <rFont val="Calibri"/>
        <family val="34"/>
      </rPr>
      <t>Low Impact</t>
    </r>
  </si>
  <si>
    <r>
      <rPr>
        <sz val="11"/>
        <rFont val="Calibri"/>
        <family val="34"/>
      </rPr>
      <t>Lower Third or None</t>
    </r>
  </si>
  <si>
    <t>Note:</t>
  </si>
  <si>
    <t xml:space="preserve">Enter student evaluation scores from each fall and spring course and credit allocations for each course with over a 4.00 “Mean” score.  The “Mean” score will be pulled from GatorRater question #10:  “Overall Rating of Instructor”, or computed as the mean of responses to GatorEvals “Instructor Evaluation Questions” #3-8.
</t>
  </si>
  <si>
    <t>40 - 70 Credit Journal</t>
  </si>
  <si>
    <t>70 - 40 Credit Journal</t>
  </si>
  <si>
    <t>Editor/Editor-in-chief (40-70 Credit Journal)</t>
  </si>
  <si>
    <t>Associate Editor (40-70 Credit Journal)</t>
  </si>
  <si>
    <t>Top 10%</t>
  </si>
  <si>
    <t>AUTHORSHIP CREDIT:</t>
  </si>
  <si>
    <t>2020 APR use 2014-2018</t>
  </si>
  <si>
    <t>Author A [HHP], Author B [2019]</t>
  </si>
  <si>
    <t>Author A [HHP Student], Author B [2019]</t>
  </si>
  <si>
    <t>For the 2020 APR, report the number of citations in 2019 of papers published between 2014-2018</t>
  </si>
  <si>
    <t>2020 APR Journal Ranking Metrics</t>
  </si>
  <si>
    <t>2020 APR use 2014-2018 and count number of citations received in 2019</t>
  </si>
  <si>
    <r>
      <t xml:space="preserve">1. Visit Web of Knowledge </t>
    </r>
    <r>
      <rPr>
        <b/>
        <sz val="14"/>
        <color rgb="FFFF0000"/>
        <rFont val="Arial"/>
        <family val="2"/>
      </rPr>
      <t>from a UF connected computer</t>
    </r>
    <r>
      <rPr>
        <b/>
        <sz val="12"/>
        <rFont val="Arial"/>
        <family val="2"/>
      </rPr>
      <t xml:space="preserve">: www.webofknowledge.com   </t>
    </r>
  </si>
  <si>
    <r>
      <t>6. On the far right of the Citation Report page, record the total number of citations received</t>
    </r>
    <r>
      <rPr>
        <b/>
        <u/>
        <sz val="11"/>
        <color rgb="FFFF0000"/>
        <rFont val="Arial"/>
        <family val="2"/>
      </rPr>
      <t xml:space="preserve"> from the previous calendar year</t>
    </r>
    <r>
      <rPr>
        <b/>
        <sz val="11"/>
        <rFont val="Arial"/>
        <family val="2"/>
      </rPr>
      <t xml:space="preserve"> and enter it on your APR.  </t>
    </r>
  </si>
  <si>
    <t xml:space="preserve">*For Publish or Perish Journal Ranking use the Following: </t>
  </si>
  <si>
    <t>2021 APR use 2015-2019</t>
  </si>
  <si>
    <r>
      <t xml:space="preserve">2 </t>
    </r>
    <r>
      <rPr>
        <i/>
        <sz val="11"/>
        <rFont val="Calibri"/>
        <family val="2"/>
      </rPr>
      <t xml:space="preserve">H- index </t>
    </r>
    <r>
      <rPr>
        <sz val="11"/>
        <rFont val="Calibri"/>
        <family val="2"/>
      </rPr>
      <t>value</t>
    </r>
    <r>
      <rPr>
        <i/>
        <sz val="11"/>
        <rFont val="Calibri"/>
        <family val="2"/>
      </rPr>
      <t xml:space="preserve"> </t>
    </r>
    <r>
      <rPr>
        <sz val="11"/>
        <rFont val="Calibri"/>
        <family val="2"/>
      </rPr>
      <t>for the 5-year period as noted below. Use Harzing’s Publish or Perish software</t>
    </r>
  </si>
  <si>
    <t xml:space="preserve">     approximately 5/15/20)</t>
  </si>
  <si>
    <t>H index - Journal search</t>
  </si>
  <si>
    <t xml:space="preserve">To find the h index for the journal a research article has been publish in, first you have to download the H Harzing index from https://harzing.com/resources/publish-or-perish. Then on the top left menu, you click on search and then select "New Google Scholar search". Then, in the publication name box you type the title of the journal, and on the right hand side of the screen you type the years 2014-2018. Then you hit search. The results will populate on the bottom left box circled in red in the screen shot available here.  You have to use the H index number to allocate the pertinent APR points. </t>
  </si>
  <si>
    <t xml:space="preserve">Note: starting in 2020-2021 the research articles that have DOI number will be counted in the research point total. In the past, the articles had to have page numbers to be counted. </t>
  </si>
  <si>
    <t xml:space="preserve">Also: Starting in 2020-2021, supervision of PhD students as the Chair will be awarded 10 points per year. </t>
  </si>
  <si>
    <t>2021 APR use 2015-2019 and count number of citations received in 2020</t>
  </si>
  <si>
    <t>HHP ANNUAL PERFORMANCE REPORT 2020-2021</t>
  </si>
  <si>
    <t xml:space="preserve">This instrument applies only to the Departments of HEB, SPM and THEM. </t>
  </si>
  <si>
    <t>Report citation with DOI or page numbers.</t>
  </si>
  <si>
    <t>Fall 2020</t>
  </si>
  <si>
    <t>Spring 2021 (entered by Dept Chair in May 2021)</t>
  </si>
  <si>
    <t>Spring 2021 Courses</t>
  </si>
  <si>
    <t>Fall 2020 Courses</t>
  </si>
  <si>
    <t>2020 Citations to 2015-2019 Publications</t>
  </si>
  <si>
    <t>2020 Citations of papers from 2015-2019</t>
  </si>
  <si>
    <t>For the 2021 APR, report the number of citations in 2019 of papers published between 2015-2019</t>
  </si>
  <si>
    <t xml:space="preserve">Spring 2021 Courses </t>
  </si>
  <si>
    <t>Undergraduate Fall 2020 SCH</t>
  </si>
  <si>
    <t>Graduate Fall 2020 SCH</t>
  </si>
  <si>
    <t>Undergraduate Spring 2021 SCH</t>
  </si>
  <si>
    <t>Graduate Spring 2021 SCH</t>
  </si>
  <si>
    <t>Summer 2020 Courses</t>
  </si>
  <si>
    <t>Fall 2020 2020 Courses</t>
  </si>
  <si>
    <r>
      <t xml:space="preserve">Credits are awarded </t>
    </r>
    <r>
      <rPr>
        <b/>
        <u/>
        <sz val="10"/>
        <rFont val="Arial"/>
        <family val="2"/>
      </rPr>
      <t>annualy</t>
    </r>
  </si>
  <si>
    <t>JCR Social Science</t>
  </si>
  <si>
    <t>JCR Science</t>
  </si>
  <si>
    <r>
      <t>5-Year Impact Factor</t>
    </r>
    <r>
      <rPr>
        <b/>
        <vertAlign val="superscript"/>
        <sz val="12"/>
        <color rgb="FF9C6500"/>
        <rFont val="Calibri"/>
        <family val="2"/>
        <scheme val="minor"/>
      </rPr>
      <t>1</t>
    </r>
  </si>
  <si>
    <r>
      <t>5-Year Impact Factor</t>
    </r>
    <r>
      <rPr>
        <b/>
        <vertAlign val="superscript"/>
        <sz val="12"/>
        <color rgb="FF006100"/>
        <rFont val="Calibri"/>
        <family val="2"/>
        <scheme val="minor"/>
      </rPr>
      <t>1</t>
    </r>
  </si>
  <si>
    <r>
      <rPr>
        <vertAlign val="superscript"/>
        <sz val="11"/>
        <color theme="1"/>
        <rFont val="Calibri"/>
        <family val="2"/>
        <scheme val="minor"/>
      </rPr>
      <t>1</t>
    </r>
    <r>
      <rPr>
        <sz val="11"/>
        <color theme="1"/>
        <rFont val="Calibri"/>
        <family val="2"/>
        <scheme val="minor"/>
      </rPr>
      <t xml:space="preserve"> Journal Citation Reports 5-year Impact Factors are new values reported in June 2020.</t>
    </r>
  </si>
  <si>
    <t>2.85 to 5.20</t>
  </si>
  <si>
    <t>1.55 to 2.84</t>
  </si>
  <si>
    <t>≤1.54</t>
  </si>
  <si>
    <t>≥ 5.21</t>
  </si>
  <si>
    <t>≥ 4.13</t>
  </si>
  <si>
    <t>2.45 to 4.12</t>
  </si>
  <si>
    <t>1.39 to 2.44</t>
  </si>
  <si>
    <t>≤1.38</t>
  </si>
  <si>
    <t>≥ 60</t>
  </si>
  <si>
    <t>≥ 44</t>
  </si>
  <si>
    <t>32 to 59</t>
  </si>
  <si>
    <t>23 to 43</t>
  </si>
  <si>
    <t xml:space="preserve"> 14 to 31</t>
  </si>
  <si>
    <t>10 to 22</t>
  </si>
  <si>
    <t>≤ 13</t>
  </si>
  <si>
    <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</si>
</sst>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3" formatCode="_(* #,##0.00_);_(* \(#,##0.00\);_(* &quot;-&quot;??_);_(@_)"/>
    <numFmt numFmtId="164" formatCode="0.0"/>
    <numFmt numFmtId="165" formatCode="0.00000000000"/>
    <numFmt numFmtId="166" formatCode="###0;###0"/>
  </numFmts>
  <fonts count="92"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2"/>
      <name val="Arial"/>
      <family val="2"/>
    </font>
    <font>
      <b/>
      <sz val="18"/>
      <name val="Arial"/>
      <family val="2"/>
    </font>
    <font>
      <sz val="9"/>
      <name val="Arial"/>
      <family val="2"/>
    </font>
    <font>
      <b/>
      <sz val="10"/>
      <name val="Arial"/>
      <family val="2"/>
    </font>
    <font>
      <sz val="10"/>
      <name val="Arial"/>
      <family val="2"/>
    </font>
    <font>
      <sz val="10"/>
      <name val="Arial"/>
      <family val="2"/>
    </font>
    <font>
      <sz val="10"/>
      <name val="Arial"/>
      <family val="2"/>
    </font>
    <font>
      <b/>
      <sz val="9"/>
      <name val="Arial"/>
      <family val="2"/>
    </font>
    <font>
      <b/>
      <sz val="16"/>
      <name val="Arial"/>
      <family val="2"/>
    </font>
    <font>
      <sz val="10"/>
      <name val="Arial"/>
      <family val="2"/>
    </font>
    <font>
      <b/>
      <sz val="14"/>
      <name val="Arial"/>
      <family val="2"/>
    </font>
    <font>
      <sz val="8"/>
      <name val="Arial"/>
      <family val="2"/>
    </font>
    <font>
      <sz val="9"/>
      <name val="Arial"/>
      <family val="2"/>
    </font>
    <font>
      <i/>
      <sz val="10"/>
      <name val="Arial"/>
      <family val="2"/>
    </font>
    <font>
      <b/>
      <sz val="8"/>
      <name val="Arial"/>
      <family val="2"/>
    </font>
    <font>
      <i/>
      <sz val="9"/>
      <name val="Arial"/>
      <family val="2"/>
    </font>
    <font>
      <sz val="11"/>
      <name val="Arial"/>
      <family val="2"/>
    </font>
    <font>
      <sz val="14"/>
      <name val="Arial"/>
      <family val="2"/>
    </font>
    <font>
      <b/>
      <i/>
      <sz val="9"/>
      <name val="Arial"/>
      <family val="2"/>
    </font>
    <font>
      <sz val="10"/>
      <name val="Arial"/>
      <family val="2"/>
    </font>
    <font>
      <sz val="12"/>
      <name val="Arial"/>
      <family val="2"/>
    </font>
    <font>
      <b/>
      <sz val="20"/>
      <name val="Arial"/>
      <family val="2"/>
    </font>
    <font>
      <sz val="20"/>
      <name val="Arial"/>
      <family val="2"/>
    </font>
    <font>
      <sz val="11"/>
      <name val="Calibri"/>
      <family val="2"/>
    </font>
    <font>
      <sz val="11"/>
      <color rgb="FF3F3F76"/>
      <name val="Calibri"/>
      <family val="2"/>
      <scheme val="minor"/>
    </font>
    <font>
      <b/>
      <sz val="12"/>
      <name val="Calibri"/>
      <family val="2"/>
      <scheme val="minor"/>
    </font>
    <font>
      <sz val="12"/>
      <color rgb="FF3F3F3F"/>
      <name val="Calibri"/>
      <family val="2"/>
      <scheme val="minor"/>
    </font>
    <font>
      <sz val="10"/>
      <color theme="1" tint="0.34998626667073579"/>
      <name val="Arial"/>
      <family val="2"/>
    </font>
    <font>
      <b/>
      <sz val="10"/>
      <color theme="1"/>
      <name val="Arial"/>
      <family val="2"/>
    </font>
    <font>
      <sz val="10"/>
      <color theme="1"/>
      <name val="Arial"/>
      <family val="2"/>
    </font>
    <font>
      <sz val="9"/>
      <color theme="1"/>
      <name val="Arial"/>
      <family val="2"/>
    </font>
    <font>
      <b/>
      <sz val="9"/>
      <color rgb="FF000000"/>
      <name val="Calibri"/>
      <family val="2"/>
    </font>
    <font>
      <sz val="9"/>
      <color rgb="FF000000"/>
      <name val="Calibri"/>
      <family val="2"/>
    </font>
    <font>
      <sz val="11"/>
      <color rgb="FF000000"/>
      <name val="Calibri"/>
      <family val="2"/>
    </font>
    <font>
      <b/>
      <sz val="11"/>
      <color rgb="FF000000"/>
      <name val="Calibri"/>
      <family val="2"/>
    </font>
    <font>
      <b/>
      <sz val="9"/>
      <color indexed="81"/>
      <name val="Tahoma"/>
      <family val="2"/>
    </font>
    <font>
      <b/>
      <u/>
      <sz val="10"/>
      <name val="Arial"/>
      <family val="2"/>
    </font>
    <font>
      <b/>
      <u/>
      <sz val="8"/>
      <name val="Arial"/>
      <family val="2"/>
    </font>
    <font>
      <sz val="26"/>
      <color rgb="FFFF0000"/>
      <name val="Arial"/>
      <family val="2"/>
    </font>
    <font>
      <b/>
      <u/>
      <sz val="9"/>
      <name val="Arial"/>
      <family val="2"/>
    </font>
    <font>
      <b/>
      <sz val="10"/>
      <color rgb="FFFF0000"/>
      <name val="Arial"/>
      <family val="2"/>
    </font>
    <font>
      <b/>
      <i/>
      <u/>
      <sz val="10"/>
      <name val="Arial"/>
      <family val="2"/>
    </font>
    <font>
      <b/>
      <i/>
      <u/>
      <sz val="8"/>
      <name val="Arial"/>
      <family val="2"/>
    </font>
    <font>
      <b/>
      <i/>
      <u/>
      <sz val="9.5"/>
      <name val="Arial"/>
      <family val="2"/>
    </font>
    <font>
      <sz val="10"/>
      <color rgb="FFFF0000"/>
      <name val="Arial"/>
      <family val="2"/>
    </font>
    <font>
      <sz val="7"/>
      <name val="Times New Roman"/>
      <family val="1"/>
    </font>
    <font>
      <sz val="11"/>
      <name val="Symbol"/>
      <family val="1"/>
      <charset val="2"/>
    </font>
    <font>
      <u/>
      <sz val="10"/>
      <name val="Arial"/>
      <family val="2"/>
    </font>
    <font>
      <b/>
      <sz val="11"/>
      <name val="Arial"/>
      <family val="2"/>
    </font>
    <font>
      <b/>
      <i/>
      <sz val="11"/>
      <name val="Arial"/>
      <family val="2"/>
    </font>
    <font>
      <i/>
      <sz val="11"/>
      <name val="Calibri"/>
      <family val="2"/>
    </font>
    <font>
      <vertAlign val="superscript"/>
      <sz val="11"/>
      <name val="Calibri"/>
      <family val="2"/>
    </font>
    <font>
      <b/>
      <i/>
      <sz val="9"/>
      <color rgb="FF000000"/>
      <name val="Calibri"/>
      <family val="2"/>
    </font>
    <font>
      <b/>
      <i/>
      <vertAlign val="superscript"/>
      <sz val="9"/>
      <color rgb="FF000000"/>
      <name val="Calibri"/>
      <family val="2"/>
    </font>
    <font>
      <b/>
      <sz val="16"/>
      <color indexed="8"/>
      <name val="Calibri"/>
      <family val="2"/>
    </font>
    <font>
      <b/>
      <i/>
      <sz val="10"/>
      <name val="Arial"/>
      <family val="2"/>
    </font>
    <font>
      <u/>
      <sz val="10"/>
      <color theme="10"/>
      <name val="Arial"/>
      <family val="2"/>
    </font>
    <font>
      <u/>
      <sz val="14"/>
      <color theme="1"/>
      <name val="Arial"/>
      <family val="2"/>
    </font>
    <font>
      <b/>
      <sz val="7"/>
      <name val="Arial"/>
      <family val="2"/>
    </font>
    <font>
      <b/>
      <i/>
      <u/>
      <sz val="10"/>
      <color rgb="FFFF0000"/>
      <name val="Arial"/>
      <family val="2"/>
    </font>
    <font>
      <b/>
      <i/>
      <sz val="8"/>
      <name val="Arial"/>
      <family val="2"/>
    </font>
    <font>
      <i/>
      <sz val="8"/>
      <name val="Arial"/>
      <family val="2"/>
    </font>
    <font>
      <sz val="7"/>
      <name val="Arial"/>
      <family val="2"/>
    </font>
    <font>
      <i/>
      <sz val="7"/>
      <name val="Arial"/>
      <family val="2"/>
    </font>
    <font>
      <sz val="10"/>
      <color rgb="FF000000"/>
      <name val="Times New Roman"/>
      <family val="1"/>
    </font>
    <font>
      <sz val="10"/>
      <name val="Arial"/>
      <family val="34"/>
    </font>
    <font>
      <sz val="9"/>
      <name val="Arial"/>
      <family val="34"/>
    </font>
    <font>
      <sz val="11"/>
      <color rgb="FF000000"/>
      <name val="Times New Roman"/>
      <family val="1"/>
    </font>
    <font>
      <b/>
      <sz val="11"/>
      <name val="Calibri"/>
      <family val="34"/>
    </font>
    <font>
      <b/>
      <sz val="11"/>
      <name val="Calibri"/>
      <family val="2"/>
    </font>
    <font>
      <sz val="11"/>
      <name val="Calibri"/>
      <family val="34"/>
    </font>
    <font>
      <b/>
      <i/>
      <sz val="10"/>
      <name val="Calibri"/>
      <family val="34"/>
    </font>
    <font>
      <b/>
      <sz val="7"/>
      <name val="Times New Roman"/>
      <family val="1"/>
    </font>
    <font>
      <b/>
      <sz val="14"/>
      <color rgb="FFFF0000"/>
      <name val="Arial"/>
      <family val="2"/>
    </font>
    <font>
      <b/>
      <u/>
      <sz val="11"/>
      <color rgb="FFFF0000"/>
      <name val="Arial"/>
      <family val="2"/>
    </font>
    <font>
      <i/>
      <sz val="10"/>
      <color rgb="FF000000"/>
      <name val="Calibri"/>
      <family val="2"/>
      <scheme val="minor"/>
    </font>
    <font>
      <b/>
      <i/>
      <sz val="11"/>
      <name val="Calibri"/>
      <family val="2"/>
      <scheme val="minor"/>
    </font>
    <font>
      <sz val="11"/>
      <color rgb="FF006100"/>
      <name val="Calibri"/>
      <family val="2"/>
      <scheme val="minor"/>
    </font>
    <font>
      <sz val="11"/>
      <color rgb="FF9C6500"/>
      <name val="Calibri"/>
      <family val="2"/>
      <scheme val="minor"/>
    </font>
    <font>
      <b/>
      <sz val="11"/>
      <color rgb="FF9C6500"/>
      <name val="Calibri"/>
      <family val="2"/>
      <scheme val="minor"/>
    </font>
    <font>
      <b/>
      <sz val="12"/>
      <color rgb="FF9C6500"/>
      <name val="Calibri"/>
      <family val="2"/>
      <scheme val="minor"/>
    </font>
    <font>
      <b/>
      <sz val="12"/>
      <color rgb="FF006100"/>
      <name val="Calibri"/>
      <family val="2"/>
      <scheme val="minor"/>
    </font>
    <font>
      <b/>
      <vertAlign val="superscript"/>
      <sz val="12"/>
      <color rgb="FF9C6500"/>
      <name val="Calibri"/>
      <family val="2"/>
      <scheme val="minor"/>
    </font>
    <font>
      <b/>
      <vertAlign val="superscript"/>
      <sz val="12"/>
      <color rgb="FF006100"/>
      <name val="Calibri"/>
      <family val="2"/>
      <scheme val="minor"/>
    </font>
    <font>
      <vertAlign val="superscript"/>
      <sz val="11"/>
      <color theme="1"/>
      <name val="Calibri"/>
      <family val="2"/>
      <scheme val="minor"/>
    </font>
    <font>
      <b/>
      <sz val="11"/>
      <color rgb="FF006100"/>
      <name val="Calibri"/>
      <family val="2"/>
      <scheme val="minor"/>
    </font>
  </fonts>
  <fills count="27">
    <fill>
      <patternFill patternType="none"/>
    </fill>
    <fill>
      <patternFill patternType="gray125"/>
    </fill>
    <fill>
      <patternFill patternType="solid">
        <fgColor indexed="9"/>
        <bgColor indexed="64"/>
      </patternFill>
    </fill>
    <fill>
      <patternFill patternType="solid">
        <fgColor rgb="FFFFCC99"/>
      </patternFill>
    </fill>
    <fill>
      <patternFill patternType="solid">
        <fgColor theme="2" tint="-9.9948118533890809E-2"/>
        <bgColor indexed="64"/>
      </patternFill>
    </fill>
    <fill>
      <patternFill patternType="solid">
        <fgColor rgb="FFE2DFCC"/>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rgb="FFDDD9C3"/>
        <bgColor indexed="64"/>
      </patternFill>
    </fill>
    <fill>
      <patternFill patternType="solid">
        <fgColor rgb="FFF7F7F7"/>
        <bgColor indexed="64"/>
      </patternFill>
    </fill>
    <fill>
      <patternFill patternType="solid">
        <fgColor rgb="FFFFC000"/>
        <bgColor rgb="FFF7F7F7"/>
      </patternFill>
    </fill>
    <fill>
      <patternFill patternType="solid">
        <fgColor rgb="FFFFFF00"/>
        <bgColor rgb="FFF7F7F7"/>
      </patternFill>
    </fill>
    <fill>
      <patternFill patternType="solid">
        <fgColor theme="0"/>
        <bgColor rgb="FFF7F7F7"/>
      </patternFill>
    </fill>
    <fill>
      <patternFill patternType="solid">
        <fgColor rgb="FFC5BE97"/>
        <bgColor indexed="64"/>
      </patternFill>
    </fill>
    <fill>
      <patternFill patternType="solid">
        <fgColor rgb="FFFFFFCC"/>
        <bgColor indexed="64"/>
      </patternFill>
    </fill>
    <fill>
      <patternFill patternType="solid">
        <fgColor rgb="FFFFFFFF"/>
      </patternFill>
    </fill>
    <fill>
      <patternFill patternType="solid">
        <fgColor rgb="FFDDD9C3"/>
      </patternFill>
    </fill>
    <fill>
      <patternFill patternType="solid">
        <fgColor rgb="FFC6EFCE"/>
      </patternFill>
    </fill>
    <fill>
      <patternFill patternType="solid">
        <fgColor rgb="FFFFEB9C"/>
      </patternFill>
    </fill>
    <fill>
      <patternFill patternType="solid">
        <fgColor theme="5" tint="0.59999389629810485"/>
        <bgColor indexed="65"/>
      </patternFill>
    </fill>
  </fills>
  <borders count="80">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rgb="FF3F3F3F"/>
      </left>
      <right style="medium">
        <color rgb="FF3F3F3F"/>
      </right>
      <top style="medium">
        <color rgb="FF3F3F3F"/>
      </top>
      <bottom style="medium">
        <color rgb="FF3F3F3F"/>
      </bottom>
      <diagonal/>
    </border>
    <border>
      <left style="thick">
        <color theme="1"/>
      </left>
      <right style="thick">
        <color theme="1"/>
      </right>
      <top style="thick">
        <color theme="1"/>
      </top>
      <bottom style="thick">
        <color theme="1"/>
      </bottom>
      <diagonal/>
    </border>
    <border>
      <left style="medium">
        <color theme="1"/>
      </left>
      <right style="medium">
        <color theme="1"/>
      </right>
      <top style="medium">
        <color theme="1"/>
      </top>
      <bottom style="medium">
        <color theme="1"/>
      </bottom>
      <diagonal/>
    </border>
    <border>
      <left style="thin">
        <color indexed="64"/>
      </left>
      <right style="medium">
        <color theme="3" tint="-0.249977111117893"/>
      </right>
      <top style="medium">
        <color theme="3" tint="-0.249977111117893"/>
      </top>
      <bottom style="medium">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right style="thin">
        <color indexed="64"/>
      </right>
      <top style="medium">
        <color theme="3" tint="-0.249977111117893"/>
      </top>
      <bottom style="medium">
        <color theme="3" tint="-0.249977111117893"/>
      </bottom>
      <diagonal/>
    </border>
    <border>
      <left style="medium">
        <color indexed="64"/>
      </left>
      <right style="thin">
        <color indexed="64"/>
      </right>
      <top style="thin">
        <color indexed="64"/>
      </top>
      <bottom/>
      <diagonal/>
    </border>
    <border>
      <left style="medium">
        <color indexed="64"/>
      </left>
      <right style="medium">
        <color indexed="64"/>
      </right>
      <top/>
      <bottom style="medium">
        <color rgb="FF000000"/>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6">
    <xf numFmtId="0" fontId="0" fillId="0" borderId="0"/>
    <xf numFmtId="43" fontId="3" fillId="0" borderId="0" applyFont="0" applyFill="0" applyBorder="0" applyAlignment="0" applyProtection="0"/>
    <xf numFmtId="0" fontId="30" fillId="3" borderId="54">
      <alignment horizontal="center"/>
    </xf>
    <xf numFmtId="0" fontId="31" fillId="4" borderId="53">
      <alignment horizontal="center"/>
    </xf>
    <xf numFmtId="0" fontId="32" fillId="5" borderId="55">
      <alignment horizontal="center"/>
    </xf>
    <xf numFmtId="49" fontId="17" fillId="6" borderId="1">
      <alignment horizontal="right" wrapText="1"/>
      <protection locked="0"/>
    </xf>
    <xf numFmtId="49" fontId="17" fillId="7" borderId="2">
      <alignment horizontal="center" wrapText="1"/>
      <protection locked="0"/>
    </xf>
    <xf numFmtId="0" fontId="25" fillId="8" borderId="56">
      <alignment wrapText="1"/>
    </xf>
    <xf numFmtId="0" fontId="10" fillId="6" borderId="56">
      <alignment wrapText="1"/>
    </xf>
    <xf numFmtId="0" fontId="10" fillId="6" borderId="57" applyFill="0">
      <alignment wrapText="1"/>
      <protection locked="0"/>
    </xf>
    <xf numFmtId="0" fontId="10" fillId="0" borderId="0"/>
    <xf numFmtId="0" fontId="62" fillId="0" borderId="0" applyNumberFormat="0" applyFill="0" applyBorder="0" applyAlignment="0" applyProtection="0"/>
    <xf numFmtId="0" fontId="70" fillId="0" borderId="0"/>
    <xf numFmtId="0" fontId="83" fillId="24" borderId="0" applyNumberFormat="0" applyBorder="0" applyAlignment="0" applyProtection="0"/>
    <xf numFmtId="0" fontId="84" fillId="25" borderId="0" applyNumberFormat="0" applyBorder="0" applyAlignment="0" applyProtection="0"/>
    <xf numFmtId="0" fontId="2" fillId="26" borderId="0" applyNumberFormat="0" applyBorder="0" applyAlignment="0" applyProtection="0"/>
  </cellStyleXfs>
  <cellXfs count="880">
    <xf numFmtId="0" fontId="0" fillId="0" borderId="0" xfId="0"/>
    <xf numFmtId="0" fontId="0" fillId="2" borderId="3" xfId="0" applyFill="1" applyBorder="1"/>
    <xf numFmtId="0" fontId="0" fillId="2" borderId="0" xfId="0" applyFill="1" applyBorder="1"/>
    <xf numFmtId="0" fontId="0" fillId="2" borderId="4" xfId="0" applyFill="1" applyBorder="1"/>
    <xf numFmtId="0" fontId="0" fillId="2" borderId="3" xfId="0" applyFill="1" applyBorder="1" applyAlignment="1">
      <alignment horizontal="right"/>
    </xf>
    <xf numFmtId="0" fontId="0" fillId="2" borderId="7" xfId="0" applyFill="1" applyBorder="1"/>
    <xf numFmtId="0" fontId="0" fillId="2" borderId="9" xfId="0" applyFill="1" applyBorder="1"/>
    <xf numFmtId="0" fontId="0" fillId="2" borderId="10" xfId="0" applyFill="1" applyBorder="1" applyAlignment="1">
      <alignment horizontal="right"/>
    </xf>
    <xf numFmtId="0" fontId="0" fillId="0" borderId="0" xfId="0" applyBorder="1"/>
    <xf numFmtId="0" fontId="0" fillId="0" borderId="4" xfId="0" applyBorder="1"/>
    <xf numFmtId="0" fontId="0" fillId="0" borderId="13" xfId="0" applyBorder="1"/>
    <xf numFmtId="0" fontId="0" fillId="0" borderId="5" xfId="0" applyBorder="1"/>
    <xf numFmtId="0" fontId="0" fillId="0" borderId="6" xfId="0" applyBorder="1"/>
    <xf numFmtId="0" fontId="23" fillId="9" borderId="7" xfId="0" applyFont="1" applyFill="1" applyBorder="1"/>
    <xf numFmtId="0" fontId="10" fillId="10" borderId="19" xfId="0" applyFont="1" applyFill="1" applyBorder="1" applyAlignment="1">
      <alignment horizontal="center"/>
    </xf>
    <xf numFmtId="0" fontId="10" fillId="10" borderId="21" xfId="0" applyFont="1" applyFill="1" applyBorder="1" applyAlignment="1">
      <alignment horizontal="center"/>
    </xf>
    <xf numFmtId="0" fontId="0" fillId="10" borderId="22" xfId="0" applyFill="1" applyBorder="1" applyAlignment="1">
      <alignment horizontal="center"/>
    </xf>
    <xf numFmtId="0" fontId="0" fillId="10" borderId="24" xfId="0" applyFill="1" applyBorder="1" applyAlignment="1">
      <alignment horizontal="center"/>
    </xf>
    <xf numFmtId="10" fontId="5" fillId="6" borderId="1" xfId="0" applyNumberFormat="1" applyFont="1" applyFill="1" applyBorder="1" applyAlignment="1" applyProtection="1">
      <alignment horizontal="center"/>
      <protection locked="0"/>
    </xf>
    <xf numFmtId="0" fontId="5" fillId="6" borderId="1" xfId="0" applyFont="1" applyFill="1" applyBorder="1" applyAlignment="1" applyProtection="1">
      <alignment horizontal="center"/>
      <protection locked="0"/>
    </xf>
    <xf numFmtId="0" fontId="17" fillId="6" borderId="1" xfId="0" applyFont="1" applyFill="1" applyBorder="1" applyAlignment="1" applyProtection="1">
      <alignment horizontal="right"/>
      <protection locked="0"/>
    </xf>
    <xf numFmtId="0" fontId="10" fillId="10" borderId="23" xfId="0" applyFont="1" applyFill="1" applyBorder="1" applyAlignment="1">
      <alignment horizontal="center"/>
    </xf>
    <xf numFmtId="0" fontId="23" fillId="9" borderId="9" xfId="0" applyFont="1" applyFill="1" applyBorder="1"/>
    <xf numFmtId="0" fontId="16" fillId="9" borderId="10" xfId="0" applyFont="1" applyFill="1" applyBorder="1"/>
    <xf numFmtId="0" fontId="0" fillId="10" borderId="20" xfId="0" applyFill="1" applyBorder="1" applyAlignment="1">
      <alignment horizontal="center"/>
    </xf>
    <xf numFmtId="0" fontId="26" fillId="13" borderId="15" xfId="0" applyFont="1" applyFill="1" applyBorder="1"/>
    <xf numFmtId="0" fontId="6" fillId="13" borderId="8" xfId="0" applyFont="1" applyFill="1" applyBorder="1"/>
    <xf numFmtId="0" fontId="0" fillId="2" borderId="1" xfId="0"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0" fontId="0" fillId="9" borderId="11" xfId="0" applyFill="1" applyBorder="1" applyAlignment="1" applyProtection="1">
      <alignment horizontal="center"/>
    </xf>
    <xf numFmtId="0" fontId="10" fillId="2" borderId="1" xfId="0" applyFont="1" applyFill="1" applyBorder="1" applyAlignment="1" applyProtection="1">
      <alignment horizontal="center"/>
    </xf>
    <xf numFmtId="0" fontId="8" fillId="6" borderId="1" xfId="0" applyFont="1" applyFill="1" applyBorder="1" applyAlignment="1" applyProtection="1">
      <alignment horizontal="center"/>
      <protection locked="0"/>
    </xf>
    <xf numFmtId="10" fontId="8" fillId="2" borderId="1" xfId="0" applyNumberFormat="1" applyFont="1" applyFill="1" applyBorder="1" applyAlignment="1" applyProtection="1">
      <alignment horizontal="center"/>
      <protection locked="0"/>
    </xf>
    <xf numFmtId="0" fontId="0" fillId="0" borderId="0" xfId="0" applyAlignment="1">
      <alignment wrapText="1"/>
    </xf>
    <xf numFmtId="2" fontId="6" fillId="13" borderId="17" xfId="0" applyNumberFormat="1" applyFont="1" applyFill="1" applyBorder="1" applyAlignment="1">
      <alignment horizontal="center"/>
    </xf>
    <xf numFmtId="0" fontId="0" fillId="2" borderId="49" xfId="0" applyFill="1" applyBorder="1" applyAlignment="1" applyProtection="1">
      <alignment horizontal="center"/>
      <protection locked="0"/>
    </xf>
    <xf numFmtId="0" fontId="3" fillId="2" borderId="35" xfId="0" applyFont="1" applyFill="1" applyBorder="1" applyAlignment="1" applyProtection="1">
      <alignment horizontal="center"/>
      <protection locked="0"/>
    </xf>
    <xf numFmtId="0" fontId="3" fillId="2" borderId="27" xfId="0" applyFont="1" applyFill="1" applyBorder="1" applyAlignment="1" applyProtection="1">
      <alignment horizontal="center"/>
      <protection locked="0"/>
    </xf>
    <xf numFmtId="0" fontId="5" fillId="6" borderId="1" xfId="0" applyFont="1" applyFill="1" applyBorder="1" applyAlignment="1" applyProtection="1">
      <alignment horizontal="right"/>
      <protection locked="0"/>
    </xf>
    <xf numFmtId="0" fontId="0" fillId="6" borderId="1" xfId="0" applyFill="1" applyBorder="1" applyAlignment="1" applyProtection="1">
      <alignment horizontal="right"/>
      <protection locked="0"/>
    </xf>
    <xf numFmtId="0" fontId="0" fillId="2" borderId="1" xfId="0" applyFill="1" applyBorder="1" applyAlignment="1" applyProtection="1">
      <alignment horizontal="center"/>
    </xf>
    <xf numFmtId="0" fontId="10" fillId="6" borderId="27" xfId="0" applyFont="1" applyFill="1" applyBorder="1" applyAlignment="1" applyProtection="1">
      <alignment horizontal="center"/>
      <protection locked="0"/>
    </xf>
    <xf numFmtId="0" fontId="0" fillId="0" borderId="12" xfId="0" applyBorder="1" applyProtection="1">
      <protection locked="0"/>
    </xf>
    <xf numFmtId="0" fontId="0" fillId="6" borderId="12" xfId="0" applyFill="1" applyBorder="1" applyProtection="1">
      <protection locked="0"/>
    </xf>
    <xf numFmtId="0" fontId="0" fillId="0" borderId="50" xfId="0" applyBorder="1" applyProtection="1">
      <protection locked="0"/>
    </xf>
    <xf numFmtId="0" fontId="3" fillId="2" borderId="50" xfId="0" applyFont="1" applyFill="1" applyBorder="1" applyProtection="1">
      <protection locked="0"/>
    </xf>
    <xf numFmtId="0" fontId="10" fillId="2" borderId="1" xfId="0" applyFont="1" applyFill="1" applyBorder="1" applyAlignment="1" applyProtection="1">
      <alignment horizontal="right"/>
      <protection locked="0"/>
    </xf>
    <xf numFmtId="0" fontId="10" fillId="2" borderId="1" xfId="0" applyFont="1" applyFill="1" applyBorder="1" applyProtection="1">
      <protection locked="0"/>
    </xf>
    <xf numFmtId="0" fontId="17" fillId="2" borderId="1" xfId="0" applyFont="1" applyFill="1" applyBorder="1" applyAlignment="1" applyProtection="1">
      <alignment horizontal="right"/>
      <protection locked="0"/>
    </xf>
    <xf numFmtId="0" fontId="5" fillId="2" borderId="1" xfId="0"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10" fontId="10" fillId="2" borderId="1" xfId="0" applyNumberFormat="1" applyFont="1" applyFill="1" applyBorder="1" applyAlignment="1" applyProtection="1">
      <alignment horizontal="center"/>
      <protection locked="0"/>
    </xf>
    <xf numFmtId="0" fontId="15" fillId="6" borderId="1" xfId="0" applyFont="1" applyFill="1" applyBorder="1" applyAlignment="1" applyProtection="1">
      <alignment horizontal="right"/>
      <protection locked="0"/>
    </xf>
    <xf numFmtId="0" fontId="10" fillId="6" borderId="1" xfId="0" applyFont="1" applyFill="1" applyBorder="1" applyAlignment="1" applyProtection="1">
      <alignment horizontal="center"/>
      <protection locked="0"/>
    </xf>
    <xf numFmtId="0" fontId="5" fillId="6" borderId="27" xfId="0" applyFont="1" applyFill="1" applyBorder="1" applyAlignment="1" applyProtection="1">
      <alignment horizontal="right"/>
      <protection locked="0"/>
    </xf>
    <xf numFmtId="0" fontId="5" fillId="6" borderId="12" xfId="0" applyFont="1" applyFill="1" applyBorder="1" applyAlignment="1" applyProtection="1">
      <alignment horizontal="center"/>
      <protection locked="0"/>
    </xf>
    <xf numFmtId="2" fontId="8" fillId="0" borderId="1" xfId="0" applyNumberFormat="1" applyFont="1" applyFill="1" applyBorder="1" applyAlignment="1" applyProtection="1">
      <alignment horizontal="center"/>
      <protection locked="0"/>
    </xf>
    <xf numFmtId="0" fontId="10" fillId="6" borderId="12" xfId="0" applyFont="1" applyFill="1" applyBorder="1" applyAlignment="1" applyProtection="1">
      <alignment horizontal="center"/>
      <protection locked="0"/>
    </xf>
    <xf numFmtId="0" fontId="10" fillId="6" borderId="1" xfId="0" applyFont="1" applyFill="1" applyBorder="1" applyAlignment="1" applyProtection="1">
      <alignment horizontal="right"/>
      <protection locked="0"/>
    </xf>
    <xf numFmtId="0" fontId="10" fillId="6" borderId="27" xfId="0" applyFont="1" applyFill="1" applyBorder="1" applyAlignment="1" applyProtection="1">
      <alignment horizontal="right"/>
      <protection locked="0"/>
    </xf>
    <xf numFmtId="2" fontId="10" fillId="6" borderId="1" xfId="0" applyNumberFormat="1" applyFont="1" applyFill="1" applyBorder="1" applyAlignment="1" applyProtection="1">
      <alignment horizontal="center"/>
      <protection locked="0"/>
    </xf>
    <xf numFmtId="7" fontId="10" fillId="6" borderId="1" xfId="0" applyNumberFormat="1" applyFont="1" applyFill="1" applyBorder="1" applyAlignment="1" applyProtection="1">
      <alignment horizontal="center"/>
      <protection locked="0"/>
    </xf>
    <xf numFmtId="1" fontId="10" fillId="6" borderId="1" xfId="0" applyNumberFormat="1" applyFont="1" applyFill="1" applyBorder="1" applyAlignment="1" applyProtection="1">
      <alignment horizontal="center"/>
      <protection locked="0"/>
    </xf>
    <xf numFmtId="0" fontId="8" fillId="6" borderId="27" xfId="0"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15" fillId="6" borderId="1" xfId="0" applyFont="1" applyFill="1" applyBorder="1" applyAlignment="1" applyProtection="1">
      <alignment horizontal="right" wrapText="1"/>
      <protection locked="0"/>
    </xf>
    <xf numFmtId="0" fontId="0" fillId="6" borderId="1" xfId="0" applyFill="1" applyBorder="1" applyAlignment="1" applyProtection="1">
      <alignment horizontal="center"/>
      <protection locked="0"/>
    </xf>
    <xf numFmtId="10" fontId="15" fillId="6" borderId="1" xfId="0" applyNumberFormat="1" applyFont="1" applyFill="1" applyBorder="1" applyAlignment="1" applyProtection="1">
      <alignment horizontal="center"/>
      <protection locked="0"/>
    </xf>
    <xf numFmtId="0" fontId="15" fillId="6" borderId="1" xfId="0" applyFont="1" applyFill="1" applyBorder="1" applyAlignment="1" applyProtection="1">
      <alignment horizontal="center"/>
      <protection locked="0"/>
    </xf>
    <xf numFmtId="0" fontId="0" fillId="6" borderId="1" xfId="0" applyFill="1" applyBorder="1" applyProtection="1">
      <protection locked="0"/>
    </xf>
    <xf numFmtId="0" fontId="0" fillId="6" borderId="18" xfId="0" applyFill="1" applyBorder="1" applyProtection="1">
      <protection locked="0"/>
    </xf>
    <xf numFmtId="0" fontId="0" fillId="2" borderId="7" xfId="0" applyFill="1" applyBorder="1" applyProtection="1"/>
    <xf numFmtId="0" fontId="6" fillId="9" borderId="15" xfId="0" applyFont="1" applyFill="1" applyBorder="1" applyProtection="1"/>
    <xf numFmtId="0" fontId="15" fillId="9" borderId="8" xfId="0" applyFont="1" applyFill="1" applyBorder="1" applyProtection="1"/>
    <xf numFmtId="0" fontId="15" fillId="9" borderId="17" xfId="0" applyFont="1" applyFill="1" applyBorder="1" applyProtection="1"/>
    <xf numFmtId="0" fontId="4" fillId="10" borderId="13" xfId="0" applyFont="1" applyFill="1" applyBorder="1" applyProtection="1"/>
    <xf numFmtId="0" fontId="0" fillId="10" borderId="5" xfId="0" applyFill="1" applyBorder="1" applyProtection="1"/>
    <xf numFmtId="0" fontId="0" fillId="10" borderId="6" xfId="0" applyFill="1" applyBorder="1" applyProtection="1"/>
    <xf numFmtId="0" fontId="0" fillId="2" borderId="0" xfId="0" applyFill="1" applyBorder="1" applyProtection="1"/>
    <xf numFmtId="0" fontId="4" fillId="2" borderId="0" xfId="0" applyFont="1" applyFill="1" applyBorder="1" applyAlignment="1" applyProtection="1">
      <alignment horizontal="center"/>
    </xf>
    <xf numFmtId="0" fontId="4" fillId="2" borderId="0" xfId="0" applyFont="1" applyFill="1" applyBorder="1" applyProtection="1"/>
    <xf numFmtId="0" fontId="0" fillId="2" borderId="0" xfId="0" applyFill="1" applyBorder="1" applyAlignment="1" applyProtection="1">
      <alignment horizontal="center"/>
    </xf>
    <xf numFmtId="2" fontId="0" fillId="2" borderId="0" xfId="0" applyNumberFormat="1" applyFill="1" applyBorder="1" applyAlignment="1" applyProtection="1">
      <alignment horizontal="center"/>
    </xf>
    <xf numFmtId="0" fontId="0" fillId="2" borderId="0" xfId="0" applyFill="1" applyBorder="1" applyAlignment="1" applyProtection="1">
      <alignment horizontal="right"/>
    </xf>
    <xf numFmtId="0" fontId="0" fillId="6" borderId="0" xfId="0" applyFill="1" applyBorder="1" applyProtection="1"/>
    <xf numFmtId="0" fontId="10" fillId="10" borderId="19" xfId="0" applyFont="1" applyFill="1" applyBorder="1" applyAlignment="1" applyProtection="1">
      <alignment horizontal="center"/>
    </xf>
    <xf numFmtId="0" fontId="10" fillId="10" borderId="20" xfId="0" applyFont="1" applyFill="1" applyBorder="1" applyAlignment="1" applyProtection="1">
      <alignment horizontal="center"/>
    </xf>
    <xf numFmtId="0" fontId="10" fillId="10" borderId="22" xfId="0" applyFont="1" applyFill="1" applyBorder="1" applyAlignment="1" applyProtection="1">
      <alignment horizontal="center"/>
    </xf>
    <xf numFmtId="0" fontId="10" fillId="10" borderId="23" xfId="0" applyFont="1" applyFill="1" applyBorder="1" applyAlignment="1" applyProtection="1">
      <alignment horizontal="center"/>
    </xf>
    <xf numFmtId="0" fontId="10" fillId="10" borderId="24" xfId="0" applyFont="1" applyFill="1" applyBorder="1" applyAlignment="1" applyProtection="1">
      <alignment horizontal="center"/>
    </xf>
    <xf numFmtId="0" fontId="0" fillId="0" borderId="0" xfId="0" applyBorder="1" applyProtection="1"/>
    <xf numFmtId="0" fontId="4" fillId="9" borderId="15" xfId="0" applyFont="1" applyFill="1" applyBorder="1" applyProtection="1"/>
    <xf numFmtId="0" fontId="4" fillId="10" borderId="15" xfId="0" applyFont="1" applyFill="1" applyBorder="1" applyProtection="1"/>
    <xf numFmtId="0" fontId="0" fillId="10" borderId="8" xfId="0" applyFill="1" applyBorder="1" applyProtection="1"/>
    <xf numFmtId="0" fontId="0" fillId="10" borderId="17" xfId="0" applyFill="1" applyBorder="1" applyProtection="1"/>
    <xf numFmtId="0" fontId="0" fillId="0" borderId="0" xfId="0" applyBorder="1" applyAlignment="1" applyProtection="1">
      <alignment horizontal="center"/>
    </xf>
    <xf numFmtId="0" fontId="4" fillId="2" borderId="1" xfId="0" applyFont="1" applyFill="1" applyBorder="1" applyAlignment="1" applyProtection="1">
      <alignment horizontal="center"/>
    </xf>
    <xf numFmtId="0" fontId="0" fillId="0" borderId="0" xfId="0" applyProtection="1"/>
    <xf numFmtId="0" fontId="4" fillId="6" borderId="8" xfId="0" applyFont="1" applyFill="1" applyBorder="1" applyProtection="1"/>
    <xf numFmtId="0" fontId="0" fillId="6" borderId="8" xfId="0" applyFill="1" applyBorder="1" applyAlignment="1" applyProtection="1">
      <alignment horizontal="center"/>
    </xf>
    <xf numFmtId="0" fontId="4" fillId="10" borderId="8" xfId="0" applyFont="1" applyFill="1" applyBorder="1" applyProtection="1"/>
    <xf numFmtId="0" fontId="4" fillId="10" borderId="17" xfId="0" applyFont="1" applyFill="1" applyBorder="1" applyProtection="1"/>
    <xf numFmtId="0" fontId="4" fillId="2" borderId="7" xfId="0" applyFont="1" applyFill="1" applyBorder="1" applyProtection="1"/>
    <xf numFmtId="0" fontId="10" fillId="6" borderId="27" xfId="0" applyFont="1" applyFill="1" applyBorder="1" applyAlignment="1" applyProtection="1">
      <alignment horizontal="center"/>
    </xf>
    <xf numFmtId="0" fontId="3" fillId="2" borderId="0" xfId="0" applyFont="1" applyFill="1" applyBorder="1" applyProtection="1"/>
    <xf numFmtId="0" fontId="10" fillId="9" borderId="11" xfId="0" applyFont="1" applyFill="1" applyBorder="1" applyAlignment="1" applyProtection="1">
      <alignment horizontal="center"/>
    </xf>
    <xf numFmtId="0" fontId="10" fillId="2" borderId="0" xfId="0" applyFont="1" applyFill="1" applyBorder="1" applyProtection="1"/>
    <xf numFmtId="0" fontId="9" fillId="10" borderId="15" xfId="0" applyFont="1" applyFill="1" applyBorder="1" applyProtection="1"/>
    <xf numFmtId="0" fontId="10" fillId="10" borderId="8" xfId="0" applyFont="1" applyFill="1" applyBorder="1" applyProtection="1"/>
    <xf numFmtId="0" fontId="10" fillId="10" borderId="17" xfId="0" applyFont="1" applyFill="1" applyBorder="1" applyProtection="1"/>
    <xf numFmtId="0" fontId="9" fillId="2" borderId="0" xfId="0" applyFont="1" applyFill="1" applyBorder="1" applyAlignment="1" applyProtection="1">
      <alignment horizontal="center"/>
    </xf>
    <xf numFmtId="0" fontId="10" fillId="2" borderId="1" xfId="0" applyFont="1" applyFill="1" applyBorder="1" applyAlignment="1" applyProtection="1">
      <alignment horizontal="right"/>
    </xf>
    <xf numFmtId="0" fontId="10" fillId="2" borderId="0" xfId="0" applyFont="1" applyFill="1" applyBorder="1" applyAlignment="1" applyProtection="1">
      <alignment horizontal="center"/>
    </xf>
    <xf numFmtId="0" fontId="8" fillId="10" borderId="25" xfId="0" applyFont="1" applyFill="1" applyBorder="1" applyAlignment="1" applyProtection="1">
      <alignment horizontal="right"/>
    </xf>
    <xf numFmtId="0" fontId="8" fillId="10" borderId="26" xfId="0" applyFont="1" applyFill="1" applyBorder="1" applyAlignment="1" applyProtection="1">
      <alignment horizontal="left"/>
    </xf>
    <xf numFmtId="0" fontId="8" fillId="2" borderId="0" xfId="0" applyFont="1" applyFill="1" applyBorder="1" applyAlignment="1" applyProtection="1">
      <alignment horizontal="right"/>
    </xf>
    <xf numFmtId="0" fontId="8" fillId="2" borderId="0" xfId="0" applyFont="1" applyFill="1" applyBorder="1" applyAlignment="1" applyProtection="1">
      <alignment horizontal="left"/>
    </xf>
    <xf numFmtId="0" fontId="10" fillId="2" borderId="5" xfId="0" applyFont="1" applyFill="1" applyBorder="1" applyProtection="1"/>
    <xf numFmtId="0" fontId="9" fillId="2" borderId="8" xfId="0" applyFont="1" applyFill="1" applyBorder="1" applyProtection="1"/>
    <xf numFmtId="0" fontId="10" fillId="2" borderId="8" xfId="0" applyFont="1" applyFill="1" applyBorder="1" applyAlignment="1" applyProtection="1">
      <alignment horizontal="center"/>
    </xf>
    <xf numFmtId="0" fontId="10" fillId="10" borderId="8" xfId="0" applyFont="1" applyFill="1" applyBorder="1" applyAlignment="1" applyProtection="1">
      <alignment horizontal="center"/>
    </xf>
    <xf numFmtId="0" fontId="10" fillId="2" borderId="0" xfId="0" applyFont="1" applyFill="1" applyBorder="1" applyAlignment="1" applyProtection="1">
      <alignment horizontal="right"/>
    </xf>
    <xf numFmtId="0" fontId="11" fillId="2" borderId="0" xfId="0" applyFont="1" applyFill="1" applyBorder="1" applyProtection="1"/>
    <xf numFmtId="0" fontId="11" fillId="2" borderId="0" xfId="0" applyFont="1" applyFill="1" applyBorder="1" applyAlignment="1" applyProtection="1">
      <alignment horizontal="center"/>
    </xf>
    <xf numFmtId="0" fontId="11" fillId="9" borderId="11" xfId="0" applyFont="1" applyFill="1" applyBorder="1" applyAlignment="1" applyProtection="1">
      <alignment horizontal="center"/>
    </xf>
    <xf numFmtId="1" fontId="23" fillId="11" borderId="11" xfId="0" applyNumberFormat="1" applyFont="1" applyFill="1" applyBorder="1" applyAlignment="1" applyProtection="1">
      <alignment horizontal="center"/>
    </xf>
    <xf numFmtId="0" fontId="10" fillId="6" borderId="0" xfId="0" applyFont="1" applyFill="1" applyBorder="1" applyProtection="1"/>
    <xf numFmtId="0" fontId="16" fillId="6" borderId="7" xfId="0" applyFont="1" applyFill="1" applyBorder="1" applyAlignment="1" applyProtection="1">
      <alignment horizontal="right"/>
    </xf>
    <xf numFmtId="1" fontId="23" fillId="6" borderId="7" xfId="0" applyNumberFormat="1" applyFont="1" applyFill="1" applyBorder="1" applyAlignment="1" applyProtection="1">
      <alignment horizontal="center"/>
    </xf>
    <xf numFmtId="0" fontId="10" fillId="9" borderId="10" xfId="0" applyFont="1" applyFill="1" applyBorder="1" applyProtection="1"/>
    <xf numFmtId="0" fontId="10" fillId="9" borderId="7" xfId="0" applyFont="1" applyFill="1" applyBorder="1" applyProtection="1"/>
    <xf numFmtId="0" fontId="10" fillId="9" borderId="7" xfId="0" applyFont="1" applyFill="1" applyBorder="1" applyAlignment="1" applyProtection="1">
      <alignment horizontal="center"/>
    </xf>
    <xf numFmtId="0" fontId="10" fillId="9" borderId="9" xfId="0" applyFont="1" applyFill="1" applyBorder="1" applyProtection="1"/>
    <xf numFmtId="0" fontId="16" fillId="9" borderId="3" xfId="0" applyFont="1" applyFill="1" applyBorder="1" applyProtection="1"/>
    <xf numFmtId="0" fontId="10" fillId="9" borderId="0" xfId="0" applyFont="1" applyFill="1" applyBorder="1" applyProtection="1"/>
    <xf numFmtId="0" fontId="10" fillId="9" borderId="0" xfId="0" applyFont="1" applyFill="1" applyBorder="1" applyAlignment="1" applyProtection="1">
      <alignment horizontal="center"/>
    </xf>
    <xf numFmtId="0" fontId="10" fillId="9" borderId="4" xfId="0" applyFont="1" applyFill="1" applyBorder="1" applyProtection="1"/>
    <xf numFmtId="0" fontId="0" fillId="9" borderId="13" xfId="0" applyFill="1" applyBorder="1" applyProtection="1"/>
    <xf numFmtId="0" fontId="10" fillId="9" borderId="5" xfId="0" applyFont="1" applyFill="1" applyBorder="1" applyProtection="1"/>
    <xf numFmtId="0" fontId="10" fillId="9" borderId="5" xfId="0" applyFont="1" applyFill="1" applyBorder="1" applyAlignment="1" applyProtection="1">
      <alignment horizontal="center"/>
    </xf>
    <xf numFmtId="0" fontId="10" fillId="9" borderId="6" xfId="0" applyFont="1" applyFill="1" applyBorder="1" applyProtection="1"/>
    <xf numFmtId="0" fontId="15" fillId="2" borderId="0" xfId="0" applyFont="1" applyFill="1" applyBorder="1" applyProtection="1"/>
    <xf numFmtId="0" fontId="4" fillId="9" borderId="11" xfId="0" applyFont="1" applyFill="1" applyBorder="1" applyAlignment="1" applyProtection="1">
      <alignment horizontal="center"/>
    </xf>
    <xf numFmtId="0" fontId="9" fillId="10" borderId="8" xfId="0" applyFont="1" applyFill="1" applyBorder="1" applyAlignment="1" applyProtection="1">
      <alignment horizontal="center"/>
    </xf>
    <xf numFmtId="0" fontId="9" fillId="10" borderId="17" xfId="0" applyFont="1" applyFill="1" applyBorder="1" applyProtection="1"/>
    <xf numFmtId="0" fontId="10" fillId="2" borderId="7" xfId="0" applyFont="1" applyFill="1" applyBorder="1" applyAlignment="1" applyProtection="1">
      <alignment horizontal="right"/>
    </xf>
    <xf numFmtId="0" fontId="9" fillId="2" borderId="7" xfId="0" applyFont="1" applyFill="1" applyBorder="1" applyAlignment="1" applyProtection="1">
      <alignment horizontal="center"/>
    </xf>
    <xf numFmtId="0" fontId="10" fillId="2" borderId="7" xfId="0" applyFont="1" applyFill="1" applyBorder="1" applyProtection="1"/>
    <xf numFmtId="0" fontId="0" fillId="0" borderId="5" xfId="0" applyBorder="1" applyProtection="1"/>
    <xf numFmtId="0" fontId="8" fillId="6" borderId="1" xfId="0" applyFont="1" applyFill="1" applyBorder="1" applyAlignment="1" applyProtection="1">
      <alignment horizontal="center"/>
    </xf>
    <xf numFmtId="0" fontId="19" fillId="2" borderId="0" xfId="0" applyFont="1" applyFill="1" applyBorder="1" applyProtection="1"/>
    <xf numFmtId="0" fontId="12" fillId="2" borderId="0" xfId="0" applyFont="1" applyFill="1" applyBorder="1" applyProtection="1"/>
    <xf numFmtId="0" fontId="9" fillId="2" borderId="0" xfId="0" applyFont="1" applyFill="1" applyBorder="1" applyProtection="1"/>
    <xf numFmtId="0" fontId="15"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1" xfId="0" applyFont="1" applyFill="1" applyBorder="1" applyAlignment="1" applyProtection="1">
      <alignment horizontal="center"/>
    </xf>
    <xf numFmtId="0" fontId="21" fillId="6" borderId="0" xfId="0" applyFont="1" applyFill="1" applyBorder="1" applyProtection="1"/>
    <xf numFmtId="0" fontId="19" fillId="6" borderId="0" xfId="0" applyFont="1" applyFill="1" applyBorder="1" applyAlignment="1" applyProtection="1">
      <alignment horizontal="center"/>
    </xf>
    <xf numFmtId="0" fontId="18" fillId="10" borderId="19" xfId="0" applyFont="1" applyFill="1" applyBorder="1" applyAlignment="1" applyProtection="1">
      <alignment horizontal="right"/>
    </xf>
    <xf numFmtId="0" fontId="18" fillId="10" borderId="23" xfId="0" applyFont="1" applyFill="1" applyBorder="1" applyAlignment="1" applyProtection="1">
      <alignment horizontal="right"/>
    </xf>
    <xf numFmtId="0" fontId="18" fillId="2" borderId="0" xfId="0" applyFont="1" applyFill="1" applyBorder="1" applyAlignment="1" applyProtection="1">
      <alignment horizontal="right"/>
    </xf>
    <xf numFmtId="9" fontId="10" fillId="10" borderId="20" xfId="0" applyNumberFormat="1" applyFont="1" applyFill="1" applyBorder="1" applyAlignment="1" applyProtection="1">
      <alignment horizontal="center"/>
    </xf>
    <xf numFmtId="0" fontId="22" fillId="10" borderId="23" xfId="0" applyFont="1" applyFill="1" applyBorder="1" applyAlignment="1" applyProtection="1">
      <alignment horizontal="center"/>
    </xf>
    <xf numFmtId="9" fontId="22" fillId="10" borderId="24" xfId="0" applyNumberFormat="1" applyFont="1" applyFill="1" applyBorder="1" applyAlignment="1" applyProtection="1">
      <alignment horizontal="center"/>
    </xf>
    <xf numFmtId="9" fontId="10" fillId="2" borderId="0" xfId="0" applyNumberFormat="1" applyFont="1" applyFill="1" applyBorder="1" applyAlignment="1" applyProtection="1">
      <alignment horizontal="center"/>
    </xf>
    <xf numFmtId="0" fontId="18" fillId="2" borderId="0" xfId="0" applyFont="1" applyFill="1" applyBorder="1" applyAlignment="1" applyProtection="1">
      <alignment horizontal="left"/>
    </xf>
    <xf numFmtId="0" fontId="19" fillId="2" borderId="0" xfId="0" applyFont="1" applyFill="1" applyBorder="1" applyAlignment="1" applyProtection="1">
      <alignment horizontal="left"/>
    </xf>
    <xf numFmtId="0" fontId="10" fillId="2" borderId="7" xfId="0" applyFont="1" applyFill="1" applyBorder="1" applyAlignment="1" applyProtection="1">
      <alignment horizontal="center"/>
    </xf>
    <xf numFmtId="0" fontId="15" fillId="10" borderId="18" xfId="0" applyFont="1" applyFill="1" applyBorder="1" applyAlignment="1" applyProtection="1">
      <alignment horizontal="center"/>
    </xf>
    <xf numFmtId="0" fontId="10" fillId="10" borderId="48" xfId="0" applyFont="1" applyFill="1" applyBorder="1" applyProtection="1"/>
    <xf numFmtId="0" fontId="10" fillId="10" borderId="62" xfId="0" applyFont="1" applyFill="1" applyBorder="1" applyAlignment="1" applyProtection="1">
      <alignment horizontal="right"/>
    </xf>
    <xf numFmtId="0" fontId="10" fillId="10" borderId="12" xfId="0" applyFont="1" applyFill="1" applyBorder="1" applyProtection="1"/>
    <xf numFmtId="0" fontId="10" fillId="10" borderId="27" xfId="0" applyFont="1" applyFill="1" applyBorder="1" applyAlignment="1" applyProtection="1">
      <alignment horizontal="right"/>
    </xf>
    <xf numFmtId="0" fontId="10" fillId="10" borderId="42" xfId="0" applyFont="1" applyFill="1" applyBorder="1" applyAlignment="1" applyProtection="1">
      <alignment horizontal="center"/>
    </xf>
    <xf numFmtId="0" fontId="10" fillId="10" borderId="37" xfId="0" applyFont="1" applyFill="1" applyBorder="1" applyAlignment="1" applyProtection="1">
      <alignment horizontal="center"/>
    </xf>
    <xf numFmtId="0" fontId="15" fillId="10" borderId="23" xfId="0" applyFont="1" applyFill="1" applyBorder="1" applyAlignment="1" applyProtection="1">
      <alignment horizontal="center"/>
    </xf>
    <xf numFmtId="9" fontId="15" fillId="10" borderId="24" xfId="0" applyNumberFormat="1" applyFont="1" applyFill="1" applyBorder="1" applyAlignment="1" applyProtection="1">
      <alignment horizontal="center"/>
    </xf>
    <xf numFmtId="0" fontId="4" fillId="6" borderId="0" xfId="0" applyFont="1" applyFill="1" applyBorder="1" applyProtection="1"/>
    <xf numFmtId="0" fontId="10" fillId="6" borderId="0" xfId="0" applyFont="1" applyFill="1" applyBorder="1" applyAlignment="1" applyProtection="1">
      <alignment horizontal="center"/>
    </xf>
    <xf numFmtId="0" fontId="15" fillId="2" borderId="14" xfId="0" applyFont="1" applyFill="1" applyBorder="1" applyAlignment="1" applyProtection="1">
      <alignment horizontal="right"/>
    </xf>
    <xf numFmtId="0" fontId="13" fillId="6" borderId="14" xfId="0" applyFont="1" applyFill="1" applyBorder="1" applyAlignment="1" applyProtection="1">
      <alignment horizontal="center"/>
    </xf>
    <xf numFmtId="0" fontId="15" fillId="6" borderId="1" xfId="0" applyFont="1" applyFill="1" applyBorder="1" applyAlignment="1" applyProtection="1">
      <alignment horizontal="right"/>
    </xf>
    <xf numFmtId="0" fontId="10" fillId="6" borderId="1" xfId="0" applyFont="1" applyFill="1" applyBorder="1" applyAlignment="1" applyProtection="1">
      <alignment horizontal="center"/>
    </xf>
    <xf numFmtId="2" fontId="10" fillId="9" borderId="11" xfId="0" applyNumberFormat="1" applyFont="1" applyFill="1" applyBorder="1" applyAlignment="1" applyProtection="1">
      <alignment horizontal="center"/>
    </xf>
    <xf numFmtId="0" fontId="10" fillId="10" borderId="21" xfId="0" applyFont="1" applyFill="1" applyBorder="1" applyAlignment="1" applyProtection="1">
      <alignment horizontal="right"/>
    </xf>
    <xf numFmtId="0" fontId="10" fillId="10" borderId="23" xfId="0" applyFont="1" applyFill="1" applyBorder="1" applyAlignment="1" applyProtection="1">
      <alignment horizontal="right"/>
    </xf>
    <xf numFmtId="0" fontId="0" fillId="6" borderId="14" xfId="0" applyFill="1" applyBorder="1" applyAlignment="1" applyProtection="1">
      <alignment horizontal="center"/>
    </xf>
    <xf numFmtId="0" fontId="5" fillId="6" borderId="14" xfId="0" applyFont="1" applyFill="1" applyBorder="1" applyAlignment="1" applyProtection="1">
      <alignment horizontal="center"/>
    </xf>
    <xf numFmtId="0" fontId="5" fillId="6" borderId="0" xfId="0" applyFont="1" applyFill="1" applyBorder="1" applyAlignment="1" applyProtection="1">
      <alignment horizontal="center"/>
    </xf>
    <xf numFmtId="0" fontId="19" fillId="6" borderId="0" xfId="0" applyFont="1" applyFill="1" applyBorder="1" applyProtection="1"/>
    <xf numFmtId="0" fontId="8" fillId="10" borderId="19" xfId="0" applyFont="1" applyFill="1" applyBorder="1" applyAlignment="1" applyProtection="1">
      <alignment horizontal="center"/>
    </xf>
    <xf numFmtId="0" fontId="8" fillId="10" borderId="21" xfId="0" applyFont="1" applyFill="1" applyBorder="1" applyAlignment="1" applyProtection="1">
      <alignment horizontal="center"/>
    </xf>
    <xf numFmtId="0" fontId="15" fillId="6" borderId="0" xfId="0" applyFont="1" applyFill="1" applyBorder="1" applyProtection="1"/>
    <xf numFmtId="0" fontId="18" fillId="2" borderId="5" xfId="0" applyFont="1" applyFill="1" applyBorder="1" applyAlignment="1" applyProtection="1">
      <alignment horizontal="left"/>
    </xf>
    <xf numFmtId="0" fontId="10" fillId="6" borderId="5" xfId="0" applyFont="1" applyFill="1" applyBorder="1" applyProtection="1"/>
    <xf numFmtId="0" fontId="10" fillId="6" borderId="16" xfId="0" applyFont="1" applyFill="1" applyBorder="1" applyAlignment="1" applyProtection="1">
      <alignment horizontal="center"/>
    </xf>
    <xf numFmtId="0" fontId="17" fillId="6" borderId="16" xfId="0" applyFont="1" applyFill="1" applyBorder="1" applyAlignment="1" applyProtection="1">
      <alignment horizontal="center"/>
    </xf>
    <xf numFmtId="0" fontId="10" fillId="6" borderId="7" xfId="0" applyFont="1" applyFill="1" applyBorder="1" applyProtection="1"/>
    <xf numFmtId="2" fontId="10" fillId="6" borderId="1" xfId="0" applyNumberFormat="1" applyFont="1" applyFill="1" applyBorder="1" applyAlignment="1" applyProtection="1">
      <alignment horizontal="center"/>
    </xf>
    <xf numFmtId="0" fontId="13" fillId="7" borderId="11" xfId="0" applyFont="1" applyFill="1" applyBorder="1" applyAlignment="1" applyProtection="1">
      <alignment horizontal="center"/>
    </xf>
    <xf numFmtId="0" fontId="17" fillId="2" borderId="0" xfId="0" applyFont="1" applyFill="1" applyBorder="1" applyProtection="1"/>
    <xf numFmtId="0" fontId="17" fillId="6" borderId="0" xfId="0" applyFont="1" applyFill="1" applyBorder="1" applyProtection="1"/>
    <xf numFmtId="0" fontId="15" fillId="2" borderId="5" xfId="0" applyFont="1" applyFill="1" applyBorder="1" applyProtection="1"/>
    <xf numFmtId="0" fontId="15" fillId="0" borderId="0" xfId="0" applyFont="1" applyBorder="1" applyAlignment="1" applyProtection="1">
      <alignment horizontal="center"/>
    </xf>
    <xf numFmtId="0" fontId="17" fillId="6" borderId="14" xfId="0" applyFont="1" applyFill="1" applyBorder="1" applyAlignment="1" applyProtection="1">
      <alignment horizontal="center"/>
    </xf>
    <xf numFmtId="0" fontId="17" fillId="6" borderId="14" xfId="0" applyFont="1" applyFill="1" applyBorder="1" applyAlignment="1" applyProtection="1">
      <alignment horizontal="left"/>
    </xf>
    <xf numFmtId="0" fontId="19" fillId="6" borderId="5" xfId="0" applyFont="1" applyFill="1" applyBorder="1" applyProtection="1"/>
    <xf numFmtId="0" fontId="4" fillId="2" borderId="7" xfId="0" applyFont="1" applyFill="1" applyBorder="1" applyAlignment="1" applyProtection="1">
      <alignment horizontal="center"/>
    </xf>
    <xf numFmtId="0" fontId="13" fillId="2" borderId="0" xfId="0" applyFont="1" applyFill="1" applyBorder="1" applyAlignment="1" applyProtection="1">
      <alignment horizontal="left"/>
    </xf>
    <xf numFmtId="0" fontId="10" fillId="6" borderId="0" xfId="0" applyFont="1" applyFill="1" applyBorder="1" applyAlignment="1" applyProtection="1">
      <alignment horizontal="right"/>
    </xf>
    <xf numFmtId="0" fontId="8" fillId="6" borderId="0" xfId="0" applyFont="1" applyFill="1" applyBorder="1" applyAlignment="1" applyProtection="1">
      <alignment horizontal="right"/>
    </xf>
    <xf numFmtId="7" fontId="10" fillId="6" borderId="0" xfId="0" applyNumberFormat="1" applyFont="1" applyFill="1" applyBorder="1" applyProtection="1"/>
    <xf numFmtId="1" fontId="10" fillId="6" borderId="0" xfId="0" applyNumberFormat="1" applyFont="1" applyFill="1" applyBorder="1" applyAlignment="1" applyProtection="1">
      <alignment horizontal="center"/>
    </xf>
    <xf numFmtId="0" fontId="5" fillId="6" borderId="1" xfId="0" applyFont="1" applyFill="1" applyBorder="1" applyProtection="1"/>
    <xf numFmtId="0" fontId="10" fillId="6" borderId="1" xfId="0" applyFont="1" applyFill="1" applyBorder="1" applyProtection="1"/>
    <xf numFmtId="164" fontId="10" fillId="6" borderId="1" xfId="0" applyNumberFormat="1" applyFont="1" applyFill="1" applyBorder="1" applyAlignment="1" applyProtection="1">
      <alignment horizontal="center"/>
    </xf>
    <xf numFmtId="9" fontId="10" fillId="6" borderId="0" xfId="0" applyNumberFormat="1" applyFont="1" applyFill="1" applyBorder="1" applyAlignment="1" applyProtection="1">
      <alignment horizontal="center"/>
    </xf>
    <xf numFmtId="7" fontId="10" fillId="6" borderId="0" xfId="0" applyNumberFormat="1" applyFont="1" applyFill="1" applyBorder="1" applyAlignment="1" applyProtection="1">
      <alignment horizontal="center" wrapText="1"/>
    </xf>
    <xf numFmtId="0" fontId="10" fillId="6" borderId="0" xfId="0" applyFont="1" applyFill="1" applyBorder="1" applyAlignment="1" applyProtection="1">
      <alignment horizontal="center" wrapText="1"/>
    </xf>
    <xf numFmtId="0" fontId="21" fillId="6" borderId="0" xfId="0" applyFont="1" applyFill="1" applyBorder="1" applyAlignment="1" applyProtection="1">
      <alignment horizontal="left"/>
    </xf>
    <xf numFmtId="0" fontId="8" fillId="6" borderId="1" xfId="0" applyFont="1" applyFill="1" applyBorder="1" applyAlignment="1" applyProtection="1">
      <alignment horizontal="right"/>
    </xf>
    <xf numFmtId="0" fontId="5" fillId="6" borderId="1" xfId="0" applyFont="1" applyFill="1" applyBorder="1" applyAlignment="1" applyProtection="1">
      <alignment horizontal="right"/>
    </xf>
    <xf numFmtId="7" fontId="0" fillId="2" borderId="0" xfId="0" applyNumberFormat="1" applyFill="1" applyBorder="1" applyAlignment="1" applyProtection="1">
      <alignment horizontal="center"/>
    </xf>
    <xf numFmtId="0" fontId="8" fillId="6" borderId="15" xfId="0" applyFont="1" applyFill="1" applyBorder="1" applyAlignment="1" applyProtection="1">
      <alignment horizontal="left"/>
    </xf>
    <xf numFmtId="2" fontId="15" fillId="6" borderId="11" xfId="0" applyNumberFormat="1" applyFont="1" applyFill="1" applyBorder="1" applyAlignment="1" applyProtection="1">
      <alignment horizontal="center"/>
    </xf>
    <xf numFmtId="0" fontId="4" fillId="6" borderId="0" xfId="0" applyFont="1" applyFill="1" applyBorder="1" applyAlignment="1" applyProtection="1">
      <alignment horizontal="center"/>
    </xf>
    <xf numFmtId="0" fontId="0" fillId="0" borderId="0" xfId="0" applyBorder="1" applyAlignment="1" applyProtection="1">
      <alignment horizontal="center" wrapText="1"/>
    </xf>
    <xf numFmtId="0" fontId="18" fillId="6" borderId="0" xfId="0" applyFont="1" applyFill="1" applyBorder="1" applyAlignment="1" applyProtection="1">
      <alignment horizontal="right"/>
    </xf>
    <xf numFmtId="7" fontId="0" fillId="6" borderId="0" xfId="0" applyNumberFormat="1" applyFill="1" applyBorder="1" applyProtection="1"/>
    <xf numFmtId="0" fontId="0" fillId="6" borderId="0" xfId="0" applyFill="1" applyBorder="1" applyAlignment="1" applyProtection="1">
      <alignment horizontal="center"/>
    </xf>
    <xf numFmtId="2" fontId="0" fillId="6" borderId="0" xfId="0" applyNumberFormat="1" applyFill="1" applyBorder="1" applyAlignment="1" applyProtection="1">
      <alignment horizontal="center"/>
    </xf>
    <xf numFmtId="0" fontId="15" fillId="6" borderId="0" xfId="0" applyFont="1" applyFill="1" applyBorder="1" applyAlignment="1" applyProtection="1">
      <alignment horizontal="right"/>
    </xf>
    <xf numFmtId="2" fontId="15" fillId="6" borderId="0" xfId="0" applyNumberFormat="1" applyFont="1" applyFill="1" applyBorder="1" applyAlignment="1" applyProtection="1">
      <alignment horizontal="center"/>
    </xf>
    <xf numFmtId="0" fontId="4" fillId="10" borderId="19" xfId="0" applyFont="1" applyFill="1" applyBorder="1" applyAlignment="1" applyProtection="1">
      <alignment horizontal="center"/>
    </xf>
    <xf numFmtId="0" fontId="4" fillId="10" borderId="20" xfId="0" applyFont="1" applyFill="1" applyBorder="1" applyAlignment="1" applyProtection="1">
      <alignment horizontal="center"/>
    </xf>
    <xf numFmtId="0" fontId="0" fillId="2" borderId="0" xfId="0" applyFill="1" applyBorder="1" applyAlignment="1" applyProtection="1">
      <alignment horizontal="left"/>
    </xf>
    <xf numFmtId="0" fontId="0" fillId="10" borderId="21" xfId="0" applyFill="1" applyBorder="1" applyAlignment="1" applyProtection="1">
      <alignment horizontal="right"/>
    </xf>
    <xf numFmtId="0" fontId="0" fillId="10" borderId="22" xfId="0" applyFill="1" applyBorder="1" applyAlignment="1" applyProtection="1">
      <alignment horizontal="center"/>
    </xf>
    <xf numFmtId="9" fontId="0" fillId="2" borderId="0" xfId="0" applyNumberFormat="1" applyFill="1" applyBorder="1" applyAlignment="1" applyProtection="1">
      <alignment horizontal="center"/>
    </xf>
    <xf numFmtId="0" fontId="0" fillId="10" borderId="24" xfId="0" applyFill="1" applyBorder="1" applyAlignment="1" applyProtection="1">
      <alignment horizontal="center"/>
    </xf>
    <xf numFmtId="9" fontId="17" fillId="2" borderId="0" xfId="0" applyNumberFormat="1" applyFont="1" applyFill="1" applyBorder="1" applyAlignment="1" applyProtection="1">
      <alignment horizontal="left"/>
    </xf>
    <xf numFmtId="0" fontId="0" fillId="6" borderId="0" xfId="0" applyFill="1" applyBorder="1" applyAlignment="1" applyProtection="1">
      <alignment horizontal="right"/>
    </xf>
    <xf numFmtId="0" fontId="0" fillId="6" borderId="5" xfId="0" applyFill="1" applyBorder="1" applyProtection="1"/>
    <xf numFmtId="2" fontId="0" fillId="9" borderId="11" xfId="0" applyNumberFormat="1" applyFill="1" applyBorder="1" applyAlignment="1" applyProtection="1">
      <alignment horizontal="center"/>
    </xf>
    <xf numFmtId="0" fontId="0" fillId="6" borderId="1" xfId="0" applyFill="1" applyBorder="1" applyAlignment="1" applyProtection="1">
      <alignment horizontal="center"/>
    </xf>
    <xf numFmtId="0" fontId="15" fillId="0" borderId="0" xfId="0" applyFont="1" applyBorder="1" applyProtection="1"/>
    <xf numFmtId="0" fontId="15" fillId="2" borderId="0" xfId="0" applyFont="1" applyFill="1" applyBorder="1" applyAlignment="1" applyProtection="1">
      <alignment horizontal="right"/>
    </xf>
    <xf numFmtId="0" fontId="15" fillId="0" borderId="3" xfId="0" applyFont="1" applyBorder="1" applyAlignment="1" applyProtection="1">
      <alignment horizontal="right"/>
    </xf>
    <xf numFmtId="0" fontId="0" fillId="10" borderId="19" xfId="0" applyFill="1" applyBorder="1" applyAlignment="1" applyProtection="1">
      <alignment horizontal="right"/>
    </xf>
    <xf numFmtId="0" fontId="0" fillId="10" borderId="20" xfId="0" applyFill="1" applyBorder="1" applyAlignment="1" applyProtection="1">
      <alignment horizontal="center"/>
    </xf>
    <xf numFmtId="0" fontId="0" fillId="10" borderId="19" xfId="0" applyFill="1" applyBorder="1" applyAlignment="1" applyProtection="1">
      <alignment horizontal="center"/>
    </xf>
    <xf numFmtId="9" fontId="0" fillId="10" borderId="20" xfId="0" applyNumberFormat="1" applyFill="1" applyBorder="1" applyAlignment="1" applyProtection="1">
      <alignment horizontal="center"/>
    </xf>
    <xf numFmtId="0" fontId="15" fillId="10" borderId="21" xfId="0" applyFont="1" applyFill="1" applyBorder="1" applyAlignment="1" applyProtection="1">
      <alignment horizontal="center"/>
    </xf>
    <xf numFmtId="9" fontId="10" fillId="10" borderId="22" xfId="0" applyNumberFormat="1" applyFont="1" applyFill="1" applyBorder="1" applyAlignment="1" applyProtection="1">
      <alignment horizontal="center"/>
    </xf>
    <xf numFmtId="0" fontId="0" fillId="10" borderId="23" xfId="0" applyFill="1" applyBorder="1" applyAlignment="1" applyProtection="1">
      <alignment horizontal="center"/>
    </xf>
    <xf numFmtId="9" fontId="17" fillId="10" borderId="24" xfId="0" applyNumberFormat="1" applyFont="1" applyFill="1" applyBorder="1" applyAlignment="1" applyProtection="1">
      <alignment horizontal="left"/>
    </xf>
    <xf numFmtId="0" fontId="4" fillId="9" borderId="15" xfId="0" applyFont="1" applyFill="1" applyBorder="1" applyAlignment="1" applyProtection="1">
      <alignment horizontal="center"/>
    </xf>
    <xf numFmtId="1" fontId="10" fillId="2" borderId="0" xfId="0" applyNumberFormat="1" applyFont="1" applyFill="1" applyBorder="1" applyAlignment="1" applyProtection="1">
      <alignment horizontal="center"/>
    </xf>
    <xf numFmtId="1" fontId="17" fillId="2" borderId="0" xfId="0" applyNumberFormat="1" applyFont="1" applyFill="1" applyBorder="1" applyAlignment="1" applyProtection="1">
      <alignment horizontal="center"/>
    </xf>
    <xf numFmtId="0" fontId="0" fillId="6" borderId="1" xfId="0" applyFill="1" applyBorder="1" applyProtection="1"/>
    <xf numFmtId="0" fontId="4" fillId="10" borderId="11" xfId="0" applyFont="1" applyFill="1" applyBorder="1" applyAlignment="1" applyProtection="1">
      <alignment horizontal="center"/>
    </xf>
    <xf numFmtId="0" fontId="0" fillId="6" borderId="0" xfId="0" applyFill="1" applyProtection="1"/>
    <xf numFmtId="0" fontId="16" fillId="9" borderId="15" xfId="0" applyFont="1" applyFill="1" applyBorder="1" applyProtection="1"/>
    <xf numFmtId="0" fontId="0" fillId="9" borderId="8" xfId="0" applyFill="1" applyBorder="1" applyProtection="1"/>
    <xf numFmtId="0" fontId="0" fillId="9" borderId="17" xfId="0" applyFill="1" applyBorder="1" applyProtection="1"/>
    <xf numFmtId="0" fontId="18" fillId="2" borderId="0" xfId="0" applyFont="1" applyFill="1" applyBorder="1" applyProtection="1"/>
    <xf numFmtId="0" fontId="13" fillId="9" borderId="15" xfId="0" applyFont="1" applyFill="1" applyBorder="1" applyProtection="1"/>
    <xf numFmtId="0" fontId="4" fillId="12" borderId="15" xfId="0" applyFont="1" applyFill="1" applyBorder="1" applyProtection="1"/>
    <xf numFmtId="0" fontId="0" fillId="12" borderId="8" xfId="0" applyFill="1" applyBorder="1" applyProtection="1"/>
    <xf numFmtId="0" fontId="10" fillId="12" borderId="8" xfId="0" applyFont="1" applyFill="1" applyBorder="1" applyProtection="1"/>
    <xf numFmtId="1" fontId="10" fillId="12" borderId="8" xfId="0" applyNumberFormat="1" applyFont="1" applyFill="1" applyBorder="1" applyAlignment="1" applyProtection="1">
      <alignment horizontal="center"/>
    </xf>
    <xf numFmtId="0" fontId="13" fillId="6" borderId="0" xfId="0" applyFont="1" applyFill="1" applyBorder="1" applyProtection="1"/>
    <xf numFmtId="2" fontId="23" fillId="11" borderId="11" xfId="0" applyNumberFormat="1" applyFont="1" applyFill="1" applyBorder="1" applyAlignment="1" applyProtection="1">
      <alignment horizontal="center"/>
    </xf>
    <xf numFmtId="2" fontId="16" fillId="13" borderId="8" xfId="0" applyNumberFormat="1" applyFont="1" applyFill="1" applyBorder="1" applyAlignment="1" applyProtection="1">
      <alignment horizontal="center"/>
    </xf>
    <xf numFmtId="0" fontId="0" fillId="13" borderId="17" xfId="0" applyFill="1" applyBorder="1" applyProtection="1"/>
    <xf numFmtId="10" fontId="6" fillId="16" borderId="11" xfId="0" applyNumberFormat="1" applyFont="1" applyFill="1" applyBorder="1" applyAlignment="1" applyProtection="1">
      <alignment horizontal="center"/>
      <protection locked="0"/>
    </xf>
    <xf numFmtId="2" fontId="16" fillId="17" borderId="11" xfId="0" applyNumberFormat="1" applyFont="1" applyFill="1" applyBorder="1" applyAlignment="1">
      <alignment horizontal="center"/>
    </xf>
    <xf numFmtId="2" fontId="6" fillId="17" borderId="11" xfId="0" applyNumberFormat="1" applyFont="1" applyFill="1" applyBorder="1" applyAlignment="1">
      <alignment horizontal="center"/>
    </xf>
    <xf numFmtId="2" fontId="7" fillId="18" borderId="11" xfId="0" applyNumberFormat="1" applyFont="1" applyFill="1" applyBorder="1" applyAlignment="1">
      <alignment horizontal="center"/>
    </xf>
    <xf numFmtId="0" fontId="0" fillId="19" borderId="10" xfId="0" applyFill="1" applyBorder="1"/>
    <xf numFmtId="0" fontId="0" fillId="19" borderId="7" xfId="0" applyFill="1" applyBorder="1"/>
    <xf numFmtId="0" fontId="0" fillId="19" borderId="9" xfId="0" applyFill="1" applyBorder="1"/>
    <xf numFmtId="0" fontId="6" fillId="19" borderId="3" xfId="0" applyFont="1" applyFill="1" applyBorder="1"/>
    <xf numFmtId="0" fontId="0" fillId="19" borderId="0" xfId="0" applyFill="1" applyBorder="1"/>
    <xf numFmtId="0" fontId="0" fillId="19" borderId="4" xfId="0" applyFill="1" applyBorder="1"/>
    <xf numFmtId="0" fontId="6" fillId="19" borderId="15" xfId="0" applyFont="1" applyFill="1" applyBorder="1" applyAlignment="1">
      <alignment horizontal="center"/>
    </xf>
    <xf numFmtId="0" fontId="0" fillId="19" borderId="3" xfId="0" applyFill="1" applyBorder="1"/>
    <xf numFmtId="2" fontId="6" fillId="19" borderId="11" xfId="0" applyNumberFormat="1" applyFont="1" applyFill="1" applyBorder="1" applyAlignment="1">
      <alignment horizontal="center"/>
    </xf>
    <xf numFmtId="0" fontId="0" fillId="19" borderId="0" xfId="0" applyFill="1" applyBorder="1" applyAlignment="1">
      <alignment horizontal="right"/>
    </xf>
    <xf numFmtId="2" fontId="22" fillId="19" borderId="29" xfId="0" applyNumberFormat="1" applyFont="1" applyFill="1" applyBorder="1" applyAlignment="1">
      <alignment horizontal="center"/>
    </xf>
    <xf numFmtId="0" fontId="16" fillId="19" borderId="0" xfId="0" applyFont="1" applyFill="1" applyBorder="1"/>
    <xf numFmtId="0" fontId="22" fillId="19" borderId="3" xfId="0" applyFont="1" applyFill="1" applyBorder="1"/>
    <xf numFmtId="0" fontId="22" fillId="19" borderId="0" xfId="0" applyFont="1" applyFill="1" applyBorder="1"/>
    <xf numFmtId="2" fontId="0" fillId="19" borderId="0" xfId="0" applyNumberFormat="1" applyFill="1" applyBorder="1" applyAlignment="1">
      <alignment horizontal="center"/>
    </xf>
    <xf numFmtId="2" fontId="0" fillId="19" borderId="29" xfId="0" applyNumberFormat="1" applyFill="1" applyBorder="1" applyAlignment="1">
      <alignment horizontal="center"/>
    </xf>
    <xf numFmtId="0" fontId="16" fillId="19" borderId="3" xfId="0" applyFont="1" applyFill="1" applyBorder="1" applyAlignment="1">
      <alignment horizontal="right"/>
    </xf>
    <xf numFmtId="0" fontId="16" fillId="19" borderId="0" xfId="0" applyFont="1" applyFill="1" applyBorder="1" applyAlignment="1">
      <alignment horizontal="right"/>
    </xf>
    <xf numFmtId="2" fontId="6" fillId="19" borderId="0" xfId="0" applyNumberFormat="1" applyFont="1" applyFill="1" applyBorder="1" applyAlignment="1">
      <alignment horizontal="center"/>
    </xf>
    <xf numFmtId="0" fontId="0" fillId="19" borderId="15" xfId="0" applyFill="1" applyBorder="1"/>
    <xf numFmtId="0" fontId="16" fillId="19" borderId="17" xfId="0" applyFont="1" applyFill="1" applyBorder="1" applyAlignment="1">
      <alignment horizontal="right"/>
    </xf>
    <xf numFmtId="0" fontId="0" fillId="19" borderId="13" xfId="0" applyFill="1" applyBorder="1"/>
    <xf numFmtId="0" fontId="0" fillId="19" borderId="5" xfId="0" applyFill="1" applyBorder="1"/>
    <xf numFmtId="0" fontId="0" fillId="19" borderId="6" xfId="0" applyFill="1" applyBorder="1"/>
    <xf numFmtId="0" fontId="10" fillId="9" borderId="8" xfId="0" applyFont="1" applyFill="1" applyBorder="1" applyProtection="1"/>
    <xf numFmtId="0" fontId="10" fillId="9" borderId="17" xfId="0" applyFont="1" applyFill="1" applyBorder="1" applyProtection="1"/>
    <xf numFmtId="0" fontId="4" fillId="10" borderId="10" xfId="0" applyFont="1" applyFill="1" applyBorder="1" applyProtection="1"/>
    <xf numFmtId="0" fontId="5" fillId="2" borderId="14" xfId="0" applyFont="1" applyFill="1" applyBorder="1" applyAlignment="1" applyProtection="1">
      <alignment horizontal="left"/>
    </xf>
    <xf numFmtId="49" fontId="8" fillId="6" borderId="1" xfId="5" applyFont="1" applyBorder="1" applyAlignment="1" applyProtection="1">
      <alignment horizontal="center" wrapText="1"/>
    </xf>
    <xf numFmtId="49" fontId="8" fillId="6" borderId="0" xfId="5" applyFont="1" applyBorder="1" applyAlignment="1" applyProtection="1">
      <alignment horizontal="center" wrapText="1"/>
    </xf>
    <xf numFmtId="10" fontId="8" fillId="6" borderId="0" xfId="5" applyNumberFormat="1" applyFont="1" applyBorder="1" applyAlignment="1" applyProtection="1">
      <alignment horizontal="center" wrapText="1"/>
    </xf>
    <xf numFmtId="0" fontId="12" fillId="2" borderId="5" xfId="0" applyFont="1" applyFill="1" applyBorder="1" applyProtection="1"/>
    <xf numFmtId="0" fontId="5" fillId="6" borderId="1" xfId="0" applyFont="1" applyFill="1" applyBorder="1" applyAlignment="1" applyProtection="1">
      <alignment horizontal="center"/>
    </xf>
    <xf numFmtId="49" fontId="5" fillId="6" borderId="1" xfId="5" applyFont="1" applyBorder="1" applyAlignment="1" applyProtection="1">
      <alignment horizontal="center" wrapText="1"/>
    </xf>
    <xf numFmtId="0" fontId="10" fillId="10" borderId="1" xfId="0" applyFont="1" applyFill="1" applyBorder="1" applyAlignment="1" applyProtection="1">
      <alignment horizontal="center"/>
    </xf>
    <xf numFmtId="9" fontId="10" fillId="10" borderId="1" xfId="0" applyNumberFormat="1" applyFont="1" applyFill="1" applyBorder="1" applyAlignment="1" applyProtection="1">
      <alignment horizontal="center"/>
    </xf>
    <xf numFmtId="0" fontId="15" fillId="10" borderId="1" xfId="0" applyFont="1" applyFill="1" applyBorder="1" applyAlignment="1" applyProtection="1">
      <alignment horizontal="center"/>
    </xf>
    <xf numFmtId="9" fontId="15" fillId="10" borderId="1" xfId="0" applyNumberFormat="1" applyFont="1" applyFill="1" applyBorder="1" applyAlignment="1" applyProtection="1">
      <alignment horizontal="center"/>
    </xf>
    <xf numFmtId="49" fontId="5" fillId="0" borderId="1" xfId="5" applyFont="1" applyFill="1" applyBorder="1" applyAlignment="1" applyProtection="1">
      <alignment horizontal="center" wrapText="1"/>
    </xf>
    <xf numFmtId="0" fontId="10" fillId="10" borderId="1" xfId="0" applyFont="1" applyFill="1" applyBorder="1" applyAlignment="1" applyProtection="1">
      <alignment horizontal="right"/>
    </xf>
    <xf numFmtId="0" fontId="8" fillId="2" borderId="0" xfId="0" applyFont="1" applyFill="1" applyBorder="1" applyAlignment="1" applyProtection="1">
      <alignment horizontal="center"/>
    </xf>
    <xf numFmtId="9" fontId="0" fillId="10" borderId="1" xfId="0" applyNumberFormat="1" applyFill="1" applyBorder="1" applyAlignment="1" applyProtection="1">
      <alignment horizontal="left"/>
    </xf>
    <xf numFmtId="0" fontId="5" fillId="6" borderId="29" xfId="0" applyFont="1" applyFill="1" applyBorder="1" applyAlignment="1" applyProtection="1">
      <alignment horizontal="center"/>
    </xf>
    <xf numFmtId="0" fontId="32" fillId="6" borderId="0" xfId="4" applyFill="1" applyBorder="1" applyProtection="1">
      <alignment horizontal="center"/>
    </xf>
    <xf numFmtId="0" fontId="8" fillId="15" borderId="11" xfId="0" applyFont="1" applyFill="1" applyBorder="1" applyAlignment="1" applyProtection="1">
      <alignment horizontal="center"/>
    </xf>
    <xf numFmtId="0" fontId="8" fillId="15" borderId="28" xfId="0" applyFont="1" applyFill="1" applyBorder="1" applyAlignment="1" applyProtection="1">
      <alignment horizontal="center"/>
    </xf>
    <xf numFmtId="0" fontId="5" fillId="10" borderId="19" xfId="0" applyFont="1" applyFill="1" applyBorder="1" applyAlignment="1" applyProtection="1">
      <alignment horizontal="center"/>
    </xf>
    <xf numFmtId="0" fontId="5" fillId="10" borderId="23" xfId="0" applyFont="1" applyFill="1" applyBorder="1" applyAlignment="1" applyProtection="1">
      <alignment horizontal="center"/>
    </xf>
    <xf numFmtId="0" fontId="4" fillId="10" borderId="7" xfId="0" applyFont="1" applyFill="1" applyBorder="1" applyProtection="1"/>
    <xf numFmtId="0" fontId="13" fillId="6" borderId="0" xfId="0" applyFont="1" applyFill="1" applyBorder="1" applyAlignment="1" applyProtection="1">
      <alignment horizontal="center"/>
    </xf>
    <xf numFmtId="2" fontId="16" fillId="11" borderId="17" xfId="0" applyNumberFormat="1" applyFont="1" applyFill="1" applyBorder="1" applyAlignment="1" applyProtection="1">
      <alignment horizontal="center"/>
    </xf>
    <xf numFmtId="0" fontId="6" fillId="2" borderId="7" xfId="0" applyFont="1" applyFill="1" applyBorder="1" applyAlignment="1" applyProtection="1">
      <alignment horizontal="center"/>
    </xf>
    <xf numFmtId="2" fontId="0" fillId="6" borderId="1" xfId="0" applyNumberFormat="1" applyFill="1" applyBorder="1" applyAlignment="1" applyProtection="1">
      <alignment horizontal="center"/>
    </xf>
    <xf numFmtId="0" fontId="15" fillId="6" borderId="0" xfId="0" applyFont="1" applyFill="1" applyBorder="1" applyAlignment="1" applyProtection="1">
      <alignment horizontal="center"/>
    </xf>
    <xf numFmtId="2" fontId="8" fillId="6" borderId="1" xfId="0" applyNumberFormat="1" applyFont="1" applyFill="1" applyBorder="1" applyAlignment="1" applyProtection="1">
      <alignment horizontal="center"/>
    </xf>
    <xf numFmtId="9" fontId="0" fillId="6" borderId="0" xfId="0" applyNumberFormat="1" applyFill="1" applyBorder="1" applyAlignment="1" applyProtection="1">
      <alignment horizontal="center"/>
    </xf>
    <xf numFmtId="9" fontId="15" fillId="6" borderId="0" xfId="0" applyNumberFormat="1" applyFont="1" applyFill="1" applyBorder="1" applyAlignment="1" applyProtection="1">
      <alignment horizontal="center"/>
    </xf>
    <xf numFmtId="1" fontId="0" fillId="6" borderId="1" xfId="0" applyNumberFormat="1" applyFill="1" applyBorder="1" applyAlignment="1" applyProtection="1">
      <alignment horizontal="center"/>
    </xf>
    <xf numFmtId="7" fontId="15" fillId="6" borderId="0" xfId="0" applyNumberFormat="1" applyFont="1" applyFill="1" applyBorder="1" applyAlignment="1" applyProtection="1">
      <alignment horizontal="center" wrapText="1"/>
    </xf>
    <xf numFmtId="0" fontId="0" fillId="6" borderId="0" xfId="0" applyFill="1" applyBorder="1" applyAlignment="1" applyProtection="1">
      <alignment horizontal="center" wrapText="1"/>
    </xf>
    <xf numFmtId="1" fontId="0" fillId="6" borderId="0" xfId="0" applyNumberFormat="1" applyFill="1" applyBorder="1" applyAlignment="1" applyProtection="1">
      <alignment horizontal="center"/>
    </xf>
    <xf numFmtId="0" fontId="24" fillId="6" borderId="0" xfId="0" applyFont="1" applyFill="1" applyBorder="1" applyAlignment="1" applyProtection="1">
      <alignment horizontal="left"/>
    </xf>
    <xf numFmtId="7" fontId="15" fillId="6" borderId="0" xfId="0" applyNumberFormat="1" applyFont="1" applyFill="1" applyBorder="1" applyProtection="1"/>
    <xf numFmtId="0" fontId="18" fillId="6" borderId="1" xfId="0" applyFont="1" applyFill="1" applyBorder="1" applyAlignment="1" applyProtection="1">
      <alignment horizontal="right"/>
    </xf>
    <xf numFmtId="0" fontId="13" fillId="6" borderId="11" xfId="0" applyFont="1" applyFill="1" applyBorder="1" applyAlignment="1" applyProtection="1">
      <alignment horizontal="right"/>
    </xf>
    <xf numFmtId="2" fontId="13" fillId="6" borderId="11" xfId="0" applyNumberFormat="1" applyFont="1" applyFill="1" applyBorder="1" applyAlignment="1" applyProtection="1">
      <alignment horizontal="center"/>
    </xf>
    <xf numFmtId="0" fontId="0" fillId="2" borderId="5" xfId="0" applyFill="1" applyBorder="1" applyProtection="1"/>
    <xf numFmtId="0" fontId="6" fillId="6" borderId="7" xfId="0" applyFont="1" applyFill="1" applyBorder="1" applyAlignment="1" applyProtection="1">
      <alignment horizontal="center"/>
    </xf>
    <xf numFmtId="0" fontId="0" fillId="6" borderId="7" xfId="0" applyFill="1" applyBorder="1" applyProtection="1"/>
    <xf numFmtId="0" fontId="13" fillId="6" borderId="0" xfId="0" applyFont="1" applyFill="1" applyBorder="1" applyAlignment="1" applyProtection="1">
      <alignment horizontal="left"/>
    </xf>
    <xf numFmtId="0" fontId="13" fillId="6" borderId="0" xfId="0" applyFont="1" applyFill="1" applyBorder="1" applyAlignment="1" applyProtection="1">
      <alignment horizontal="right"/>
    </xf>
    <xf numFmtId="1" fontId="13" fillId="6" borderId="0" xfId="0" applyNumberFormat="1" applyFont="1" applyFill="1" applyBorder="1" applyAlignment="1" applyProtection="1">
      <alignment horizontal="center"/>
    </xf>
    <xf numFmtId="0" fontId="8" fillId="0" borderId="0" xfId="0" applyFont="1" applyBorder="1" applyAlignment="1" applyProtection="1">
      <alignment horizontal="right"/>
    </xf>
    <xf numFmtId="0" fontId="8" fillId="6" borderId="0" xfId="0" applyFont="1" applyFill="1" applyBorder="1" applyProtection="1"/>
    <xf numFmtId="0" fontId="10" fillId="6" borderId="11" xfId="0" applyFont="1" applyFill="1" applyBorder="1" applyAlignment="1" applyProtection="1">
      <alignment horizontal="right"/>
    </xf>
    <xf numFmtId="0" fontId="0" fillId="6" borderId="11" xfId="0" applyFill="1" applyBorder="1" applyAlignment="1" applyProtection="1">
      <alignment horizontal="center"/>
    </xf>
    <xf numFmtId="10" fontId="8" fillId="6" borderId="0" xfId="0" applyNumberFormat="1" applyFont="1" applyFill="1" applyBorder="1" applyAlignment="1" applyProtection="1">
      <alignment horizontal="center"/>
    </xf>
    <xf numFmtId="9" fontId="8" fillId="6" borderId="0" xfId="0" applyNumberFormat="1" applyFont="1" applyFill="1" applyBorder="1" applyAlignment="1" applyProtection="1">
      <alignment horizontal="center"/>
    </xf>
    <xf numFmtId="0" fontId="8" fillId="10" borderId="38" xfId="0" applyFont="1" applyFill="1" applyBorder="1" applyAlignment="1" applyProtection="1">
      <alignment horizontal="right"/>
    </xf>
    <xf numFmtId="0" fontId="8" fillId="10" borderId="30" xfId="0" applyFont="1" applyFill="1" applyBorder="1" applyAlignment="1" applyProtection="1">
      <alignment horizontal="center"/>
    </xf>
    <xf numFmtId="9" fontId="8" fillId="10" borderId="20" xfId="0" applyNumberFormat="1" applyFont="1" applyFill="1" applyBorder="1" applyAlignment="1" applyProtection="1">
      <alignment horizontal="center"/>
    </xf>
    <xf numFmtId="0" fontId="8" fillId="10" borderId="40" xfId="0" applyFont="1" applyFill="1" applyBorder="1" applyAlignment="1" applyProtection="1">
      <alignment horizontal="right"/>
    </xf>
    <xf numFmtId="0" fontId="8" fillId="10" borderId="27" xfId="0" applyFont="1" applyFill="1" applyBorder="1" applyAlignment="1" applyProtection="1">
      <alignment horizontal="center"/>
    </xf>
    <xf numFmtId="0" fontId="8" fillId="10" borderId="1" xfId="0" applyFont="1" applyFill="1" applyBorder="1" applyAlignment="1" applyProtection="1">
      <alignment horizontal="center"/>
    </xf>
    <xf numFmtId="9" fontId="8" fillId="10" borderId="22" xfId="0" applyNumberFormat="1" applyFont="1" applyFill="1" applyBorder="1" applyAlignment="1" applyProtection="1">
      <alignment horizontal="center"/>
    </xf>
    <xf numFmtId="0" fontId="8" fillId="10" borderId="39" xfId="0" applyFont="1" applyFill="1" applyBorder="1" applyAlignment="1" applyProtection="1">
      <alignment horizontal="right"/>
    </xf>
    <xf numFmtId="0" fontId="8" fillId="10" borderId="31" xfId="0" applyFont="1" applyFill="1" applyBorder="1" applyAlignment="1" applyProtection="1">
      <alignment horizontal="center"/>
    </xf>
    <xf numFmtId="9" fontId="8" fillId="10" borderId="24" xfId="0" applyNumberFormat="1" applyFont="1" applyFill="1" applyBorder="1" applyAlignment="1" applyProtection="1">
      <alignment horizontal="left"/>
    </xf>
    <xf numFmtId="1" fontId="10" fillId="2" borderId="7" xfId="0" applyNumberFormat="1" applyFont="1" applyFill="1" applyBorder="1" applyAlignment="1" applyProtection="1">
      <alignment horizontal="center"/>
    </xf>
    <xf numFmtId="1" fontId="16" fillId="13" borderId="8" xfId="0" applyNumberFormat="1" applyFont="1" applyFill="1" applyBorder="1" applyAlignment="1" applyProtection="1">
      <alignment horizontal="center"/>
    </xf>
    <xf numFmtId="10" fontId="8" fillId="6" borderId="1" xfId="5" applyNumberFormat="1" applyFont="1" applyBorder="1" applyAlignment="1" applyProtection="1">
      <alignment horizontal="center" wrapText="1"/>
      <protection locked="0"/>
    </xf>
    <xf numFmtId="10" fontId="10" fillId="6" borderId="1" xfId="0" applyNumberFormat="1" applyFont="1" applyFill="1" applyBorder="1" applyAlignment="1" applyProtection="1">
      <alignment horizontal="center"/>
      <protection locked="0"/>
    </xf>
    <xf numFmtId="0" fontId="32" fillId="6" borderId="1" xfId="4" applyFill="1" applyBorder="1" applyProtection="1">
      <alignment horizontal="center"/>
      <protection locked="0"/>
    </xf>
    <xf numFmtId="2" fontId="0" fillId="6" borderId="1" xfId="0" applyNumberFormat="1" applyFill="1" applyBorder="1" applyAlignment="1" applyProtection="1">
      <alignment horizontal="center"/>
      <protection locked="0"/>
    </xf>
    <xf numFmtId="7" fontId="0" fillId="6" borderId="1" xfId="0" applyNumberFormat="1" applyFill="1" applyBorder="1" applyAlignment="1" applyProtection="1">
      <alignment horizontal="center"/>
      <protection locked="0"/>
    </xf>
    <xf numFmtId="1" fontId="0" fillId="6" borderId="1" xfId="0" applyNumberFormat="1" applyFill="1" applyBorder="1" applyAlignment="1" applyProtection="1">
      <alignment horizontal="center"/>
      <protection locked="0"/>
    </xf>
    <xf numFmtId="10" fontId="8" fillId="6" borderId="11" xfId="0" applyNumberFormat="1" applyFont="1" applyFill="1" applyBorder="1" applyAlignment="1" applyProtection="1">
      <alignment horizontal="center"/>
      <protection locked="0"/>
    </xf>
    <xf numFmtId="0" fontId="0" fillId="6" borderId="1" xfId="0" applyFill="1" applyBorder="1" applyAlignment="1" applyProtection="1">
      <alignment wrapText="1"/>
      <protection locked="0"/>
    </xf>
    <xf numFmtId="0" fontId="0" fillId="6" borderId="60" xfId="0" applyFill="1" applyBorder="1" applyAlignment="1" applyProtection="1">
      <alignment wrapText="1"/>
      <protection locked="0"/>
    </xf>
    <xf numFmtId="0" fontId="0" fillId="6" borderId="59" xfId="0" applyFill="1" applyBorder="1" applyAlignment="1" applyProtection="1">
      <alignment horizontal="center" wrapText="1"/>
      <protection locked="0"/>
    </xf>
    <xf numFmtId="0" fontId="5" fillId="6" borderId="1" xfId="0" applyFont="1" applyFill="1" applyBorder="1" applyAlignment="1" applyProtection="1">
      <alignment horizontal="right" wrapText="1"/>
      <protection locked="0"/>
    </xf>
    <xf numFmtId="0" fontId="5" fillId="6" borderId="27" xfId="0" applyFont="1" applyFill="1" applyBorder="1" applyAlignment="1" applyProtection="1">
      <alignment horizontal="center"/>
      <protection locked="0"/>
    </xf>
    <xf numFmtId="0" fontId="33" fillId="6" borderId="1" xfId="0" applyFont="1" applyFill="1" applyBorder="1" applyAlignment="1" applyProtection="1">
      <alignment horizontal="right"/>
      <protection locked="0"/>
    </xf>
    <xf numFmtId="0" fontId="17" fillId="6" borderId="12" xfId="0" applyFont="1" applyFill="1" applyBorder="1" applyAlignment="1" applyProtection="1">
      <alignment horizontal="center"/>
      <protection locked="0"/>
    </xf>
    <xf numFmtId="0" fontId="15" fillId="6" borderId="12" xfId="0" applyFont="1" applyFill="1" applyBorder="1" applyAlignment="1" applyProtection="1">
      <alignment horizontal="center"/>
      <protection locked="0"/>
    </xf>
    <xf numFmtId="0" fontId="0" fillId="6" borderId="27" xfId="0" applyFill="1" applyBorder="1" applyAlignment="1" applyProtection="1">
      <alignment horizontal="center"/>
      <protection locked="0"/>
    </xf>
    <xf numFmtId="10" fontId="15" fillId="6" borderId="11" xfId="0" applyNumberFormat="1" applyFont="1" applyFill="1" applyBorder="1" applyAlignment="1" applyProtection="1">
      <alignment horizontal="center"/>
      <protection locked="0"/>
    </xf>
    <xf numFmtId="0" fontId="0" fillId="2" borderId="1" xfId="0" applyFill="1" applyBorder="1" applyProtection="1">
      <protection locked="0"/>
    </xf>
    <xf numFmtId="0" fontId="0" fillId="6" borderId="60" xfId="0" applyFill="1" applyBorder="1" applyAlignment="1" applyProtection="1">
      <alignment horizontal="center"/>
      <protection locked="0"/>
    </xf>
    <xf numFmtId="0" fontId="22" fillId="2" borderId="16" xfId="0" applyFont="1" applyFill="1" applyBorder="1" applyAlignment="1" applyProtection="1">
      <alignment horizontal="center"/>
      <protection locked="0"/>
    </xf>
    <xf numFmtId="0" fontId="22" fillId="2" borderId="1" xfId="0" applyFont="1" applyFill="1" applyBorder="1" applyAlignment="1" applyProtection="1">
      <alignment horizontal="center"/>
      <protection locked="0"/>
    </xf>
    <xf numFmtId="0" fontId="10" fillId="10" borderId="50" xfId="0" applyFont="1" applyFill="1" applyBorder="1" applyProtection="1"/>
    <xf numFmtId="0" fontId="10" fillId="10" borderId="27" xfId="0" applyFont="1" applyFill="1" applyBorder="1" applyAlignment="1" applyProtection="1">
      <alignment horizontal="center"/>
    </xf>
    <xf numFmtId="0" fontId="10" fillId="10" borderId="18" xfId="0" applyFont="1" applyFill="1" applyBorder="1" applyProtection="1"/>
    <xf numFmtId="0" fontId="10" fillId="10" borderId="18" xfId="0" applyFont="1" applyFill="1" applyBorder="1" applyAlignment="1" applyProtection="1">
      <alignment horizontal="right"/>
    </xf>
    <xf numFmtId="0" fontId="10" fillId="10" borderId="35" xfId="0" applyFont="1" applyFill="1" applyBorder="1" applyAlignment="1" applyProtection="1">
      <alignment horizontal="right"/>
    </xf>
    <xf numFmtId="0" fontId="8" fillId="2" borderId="0" xfId="0" applyFont="1" applyFill="1" applyBorder="1" applyProtection="1"/>
    <xf numFmtId="0" fontId="4" fillId="2" borderId="11" xfId="0" applyFont="1" applyFill="1" applyBorder="1" applyAlignment="1" applyProtection="1">
      <alignment horizontal="center"/>
    </xf>
    <xf numFmtId="0" fontId="10" fillId="2" borderId="27" xfId="0" applyFont="1" applyFill="1" applyBorder="1" applyAlignment="1" applyProtection="1">
      <alignment horizontal="center"/>
      <protection locked="0"/>
    </xf>
    <xf numFmtId="0" fontId="8" fillId="2" borderId="11" xfId="10" applyFont="1" applyFill="1" applyBorder="1" applyAlignment="1" applyProtection="1">
      <alignment horizontal="center"/>
    </xf>
    <xf numFmtId="0" fontId="21" fillId="2" borderId="0" xfId="0" applyFont="1" applyFill="1" applyBorder="1" applyProtection="1"/>
    <xf numFmtId="0" fontId="29" fillId="0" borderId="0" xfId="0" applyFont="1" applyAlignment="1">
      <alignment horizontal="center"/>
    </xf>
    <xf numFmtId="0" fontId="6" fillId="19" borderId="11" xfId="0" applyFont="1" applyFill="1" applyBorder="1" applyAlignment="1">
      <alignment horizontal="center"/>
    </xf>
    <xf numFmtId="0" fontId="16" fillId="19" borderId="0" xfId="0" applyFont="1" applyFill="1" applyBorder="1" applyAlignment="1">
      <alignment horizontal="center"/>
    </xf>
    <xf numFmtId="49" fontId="10" fillId="9" borderId="11" xfId="0" applyNumberFormat="1" applyFont="1" applyFill="1" applyBorder="1" applyAlignment="1" applyProtection="1">
      <alignment horizontal="center"/>
    </xf>
    <xf numFmtId="0" fontId="10" fillId="2" borderId="1" xfId="0" applyFont="1" applyFill="1" applyBorder="1" applyAlignment="1" applyProtection="1">
      <alignment horizontal="left"/>
      <protection locked="0"/>
    </xf>
    <xf numFmtId="0" fontId="5" fillId="2" borderId="1" xfId="0" applyFont="1" applyFill="1" applyBorder="1" applyAlignment="1" applyProtection="1">
      <alignment horizontal="right"/>
      <protection locked="0"/>
    </xf>
    <xf numFmtId="0" fontId="42" fillId="2" borderId="14" xfId="0" applyFont="1" applyFill="1" applyBorder="1" applyAlignment="1" applyProtection="1">
      <alignment horizontal="center"/>
    </xf>
    <xf numFmtId="0" fontId="42" fillId="2" borderId="0" xfId="0" applyFont="1" applyFill="1" applyBorder="1" applyAlignment="1" applyProtection="1">
      <alignment horizontal="center"/>
    </xf>
    <xf numFmtId="0" fontId="43" fillId="2" borderId="0" xfId="0" applyFont="1" applyFill="1" applyBorder="1" applyAlignment="1" applyProtection="1">
      <alignment horizontal="center"/>
    </xf>
    <xf numFmtId="0" fontId="43" fillId="2" borderId="0" xfId="0" applyFont="1" applyFill="1" applyBorder="1" applyAlignment="1" applyProtection="1">
      <alignment horizontal="left"/>
    </xf>
    <xf numFmtId="0" fontId="43" fillId="6" borderId="0" xfId="0" applyFont="1" applyFill="1" applyBorder="1" applyAlignment="1" applyProtection="1">
      <alignment horizontal="center"/>
    </xf>
    <xf numFmtId="0" fontId="44" fillId="6" borderId="0" xfId="0" applyFont="1" applyFill="1" applyBorder="1" applyAlignment="1" applyProtection="1">
      <alignment horizontal="left"/>
    </xf>
    <xf numFmtId="0" fontId="46" fillId="2" borderId="0" xfId="0" applyFont="1" applyFill="1" applyBorder="1" applyProtection="1"/>
    <xf numFmtId="0" fontId="10" fillId="2" borderId="18" xfId="0" applyFont="1" applyFill="1" applyBorder="1" applyProtection="1"/>
    <xf numFmtId="0" fontId="10" fillId="2" borderId="29" xfId="0" applyFont="1" applyFill="1" applyBorder="1" applyProtection="1"/>
    <xf numFmtId="0" fontId="47" fillId="2" borderId="0" xfId="0" applyFont="1" applyFill="1" applyBorder="1" applyProtection="1"/>
    <xf numFmtId="0" fontId="47" fillId="2" borderId="0" xfId="0" applyFont="1" applyFill="1" applyBorder="1" applyAlignment="1" applyProtection="1">
      <alignment horizontal="center"/>
    </xf>
    <xf numFmtId="0" fontId="49" fillId="2" borderId="0" xfId="0" applyFont="1" applyFill="1" applyBorder="1" applyProtection="1"/>
    <xf numFmtId="0" fontId="50" fillId="2" borderId="0" xfId="0" applyFont="1" applyFill="1" applyBorder="1" applyProtection="1"/>
    <xf numFmtId="0" fontId="48" fillId="2" borderId="0" xfId="0" applyFont="1" applyFill="1" applyBorder="1" applyAlignment="1" applyProtection="1">
      <alignment horizontal="center"/>
    </xf>
    <xf numFmtId="0" fontId="8" fillId="2" borderId="1" xfId="0" applyFont="1" applyFill="1" applyBorder="1" applyAlignment="1" applyProtection="1">
      <alignment horizontal="left" wrapText="1"/>
      <protection locked="0"/>
    </xf>
    <xf numFmtId="0" fontId="10" fillId="2" borderId="0" xfId="0" applyFont="1" applyFill="1" applyBorder="1" applyAlignment="1" applyProtection="1">
      <alignment horizontal="left"/>
    </xf>
    <xf numFmtId="0" fontId="47" fillId="10" borderId="19" xfId="0" applyFont="1" applyFill="1" applyBorder="1" applyAlignment="1" applyProtection="1">
      <alignment horizontal="right"/>
    </xf>
    <xf numFmtId="0" fontId="47" fillId="10" borderId="20" xfId="0" applyFont="1" applyFill="1" applyBorder="1" applyAlignment="1" applyProtection="1">
      <alignment horizontal="center"/>
    </xf>
    <xf numFmtId="0" fontId="3" fillId="2" borderId="1" xfId="0" applyFont="1" applyFill="1" applyBorder="1" applyAlignment="1" applyProtection="1">
      <alignment horizontal="right"/>
      <protection locked="0"/>
    </xf>
    <xf numFmtId="0" fontId="3" fillId="2" borderId="0" xfId="0" applyFont="1" applyFill="1" applyBorder="1" applyAlignment="1" applyProtection="1">
      <alignment horizontal="center"/>
    </xf>
    <xf numFmtId="0" fontId="4" fillId="0" borderId="0" xfId="0" applyFont="1" applyFill="1" applyBorder="1" applyProtection="1"/>
    <xf numFmtId="0" fontId="3" fillId="2" borderId="1" xfId="0" applyFont="1" applyFill="1" applyBorder="1" applyAlignment="1" applyProtection="1">
      <alignment horizontal="center"/>
    </xf>
    <xf numFmtId="0" fontId="3" fillId="2" borderId="48" xfId="0" applyFont="1" applyFill="1" applyBorder="1" applyProtection="1">
      <protection locked="0"/>
    </xf>
    <xf numFmtId="0" fontId="3" fillId="6" borderId="12" xfId="0" applyFont="1" applyFill="1" applyBorder="1" applyProtection="1">
      <protection locked="0"/>
    </xf>
    <xf numFmtId="0" fontId="10" fillId="0" borderId="0" xfId="0" applyFont="1" applyFill="1" applyBorder="1" applyProtection="1"/>
    <xf numFmtId="0" fontId="3" fillId="6" borderId="1" xfId="0" applyFont="1" applyFill="1" applyBorder="1" applyAlignment="1" applyProtection="1">
      <alignment horizontal="right"/>
      <protection locked="0"/>
    </xf>
    <xf numFmtId="0" fontId="3" fillId="2" borderId="1" xfId="0" applyFont="1" applyFill="1" applyBorder="1" applyAlignment="1" applyProtection="1">
      <alignment horizontal="left"/>
      <protection locked="0"/>
    </xf>
    <xf numFmtId="0" fontId="3" fillId="2" borderId="7" xfId="0" applyFont="1" applyFill="1" applyBorder="1" applyAlignment="1" applyProtection="1">
      <alignment horizontal="center"/>
    </xf>
    <xf numFmtId="0" fontId="5" fillId="0" borderId="0" xfId="0" applyFont="1"/>
    <xf numFmtId="0" fontId="3" fillId="0" borderId="7" xfId="0" applyFont="1" applyBorder="1" applyAlignment="1" applyProtection="1">
      <alignment horizontal="center"/>
    </xf>
    <xf numFmtId="0" fontId="33" fillId="6" borderId="1" xfId="0" applyFont="1" applyFill="1" applyBorder="1" applyAlignment="1" applyProtection="1">
      <alignment horizontal="left"/>
      <protection locked="0"/>
    </xf>
    <xf numFmtId="0" fontId="3" fillId="2" borderId="1" xfId="0" applyFont="1" applyFill="1" applyBorder="1" applyProtection="1">
      <protection locked="0"/>
    </xf>
    <xf numFmtId="0" fontId="8" fillId="6" borderId="1" xfId="0" applyFont="1" applyFill="1" applyBorder="1" applyAlignment="1" applyProtection="1">
      <alignment horizontal="left"/>
      <protection locked="0"/>
    </xf>
    <xf numFmtId="0" fontId="8" fillId="6" borderId="18" xfId="0" applyFont="1" applyFill="1" applyBorder="1" applyAlignment="1" applyProtection="1">
      <alignment horizontal="left"/>
      <protection locked="0"/>
    </xf>
    <xf numFmtId="0" fontId="3" fillId="6" borderId="1" xfId="0" applyFont="1" applyFill="1" applyBorder="1" applyProtection="1">
      <protection locked="0"/>
    </xf>
    <xf numFmtId="164" fontId="10" fillId="9" borderId="11" xfId="0" applyNumberFormat="1" applyFont="1" applyFill="1" applyBorder="1" applyAlignment="1" applyProtection="1">
      <alignment horizontal="center"/>
    </xf>
    <xf numFmtId="0" fontId="5" fillId="10" borderId="21" xfId="0" applyFont="1" applyFill="1" applyBorder="1" applyAlignment="1" applyProtection="1">
      <alignment horizontal="right"/>
    </xf>
    <xf numFmtId="0" fontId="5" fillId="10" borderId="19" xfId="0" applyFont="1" applyFill="1" applyBorder="1" applyAlignment="1" applyProtection="1">
      <alignment horizontal="right"/>
    </xf>
    <xf numFmtId="0" fontId="5" fillId="10" borderId="23" xfId="0" applyFont="1" applyFill="1" applyBorder="1" applyAlignment="1" applyProtection="1">
      <alignment horizontal="right"/>
    </xf>
    <xf numFmtId="0" fontId="15" fillId="6" borderId="64" xfId="0" applyFont="1" applyFill="1" applyBorder="1" applyAlignment="1" applyProtection="1">
      <alignment horizontal="center"/>
    </xf>
    <xf numFmtId="0" fontId="17" fillId="6" borderId="64" xfId="0" applyFont="1" applyFill="1" applyBorder="1" applyAlignment="1" applyProtection="1">
      <alignment horizontal="center"/>
    </xf>
    <xf numFmtId="0" fontId="0" fillId="2" borderId="68" xfId="0" applyFill="1" applyBorder="1" applyProtection="1"/>
    <xf numFmtId="1" fontId="10" fillId="6" borderId="45" xfId="0" applyNumberFormat="1" applyFont="1" applyFill="1" applyBorder="1" applyAlignment="1" applyProtection="1">
      <alignment horizontal="center"/>
    </xf>
    <xf numFmtId="0" fontId="3" fillId="6" borderId="18" xfId="0" applyFont="1" applyFill="1" applyBorder="1" applyProtection="1">
      <protection locked="0"/>
    </xf>
    <xf numFmtId="0" fontId="5" fillId="10" borderId="1" xfId="0" applyFont="1" applyFill="1" applyBorder="1" applyAlignment="1" applyProtection="1">
      <alignment horizontal="right"/>
    </xf>
    <xf numFmtId="0" fontId="3" fillId="6" borderId="1" xfId="0" applyFont="1" applyFill="1" applyBorder="1" applyAlignment="1" applyProtection="1">
      <alignment horizontal="left"/>
      <protection locked="0"/>
    </xf>
    <xf numFmtId="0" fontId="0" fillId="6" borderId="1" xfId="0" applyFill="1" applyBorder="1" applyAlignment="1" applyProtection="1">
      <alignment horizontal="left"/>
      <protection locked="0"/>
    </xf>
    <xf numFmtId="0" fontId="15" fillId="6" borderId="1" xfId="0" applyFont="1" applyFill="1" applyBorder="1" applyAlignment="1" applyProtection="1">
      <alignment horizontal="left"/>
      <protection locked="0"/>
    </xf>
    <xf numFmtId="0" fontId="8" fillId="10" borderId="16" xfId="0" applyFont="1" applyFill="1" applyBorder="1" applyAlignment="1" applyProtection="1">
      <alignment horizontal="center"/>
    </xf>
    <xf numFmtId="0" fontId="8" fillId="10" borderId="32" xfId="0" applyFont="1" applyFill="1" applyBorder="1" applyAlignment="1" applyProtection="1">
      <alignment horizontal="center"/>
    </xf>
    <xf numFmtId="0" fontId="4" fillId="2" borderId="0" xfId="0" applyFont="1" applyFill="1" applyBorder="1" applyAlignment="1" applyProtection="1">
      <alignment horizontal="center" wrapText="1"/>
    </xf>
    <xf numFmtId="9" fontId="15" fillId="6" borderId="12" xfId="0" applyNumberFormat="1" applyFont="1" applyFill="1" applyBorder="1" applyAlignment="1" applyProtection="1">
      <alignment horizontal="center"/>
    </xf>
    <xf numFmtId="0" fontId="3" fillId="2" borderId="1" xfId="0" applyFont="1" applyFill="1" applyBorder="1" applyAlignment="1" applyProtection="1">
      <alignment horizontal="center"/>
      <protection locked="0"/>
    </xf>
    <xf numFmtId="164" fontId="10" fillId="2" borderId="1" xfId="0" applyNumberFormat="1" applyFont="1" applyFill="1" applyBorder="1" applyAlignment="1" applyProtection="1">
      <alignment horizontal="center"/>
    </xf>
    <xf numFmtId="0" fontId="0" fillId="2" borderId="0" xfId="0" applyFill="1" applyProtection="1"/>
    <xf numFmtId="0" fontId="10" fillId="6" borderId="29" xfId="0" applyFont="1" applyFill="1" applyBorder="1" applyAlignment="1" applyProtection="1">
      <alignment horizontal="center"/>
    </xf>
    <xf numFmtId="0" fontId="18" fillId="6" borderId="29" xfId="0" applyFont="1" applyFill="1" applyBorder="1" applyAlignment="1" applyProtection="1">
      <alignment horizontal="center"/>
    </xf>
    <xf numFmtId="0" fontId="10" fillId="6" borderId="29" xfId="0" applyFont="1" applyFill="1" applyBorder="1" applyProtection="1"/>
    <xf numFmtId="0" fontId="10" fillId="0" borderId="0" xfId="0" applyFont="1" applyAlignment="1" applyProtection="1">
      <alignment horizontal="center"/>
    </xf>
    <xf numFmtId="164" fontId="10" fillId="6" borderId="1" xfId="0" applyNumberFormat="1" applyFont="1" applyFill="1" applyBorder="1" applyAlignment="1" applyProtection="1">
      <alignment horizontal="center"/>
      <protection locked="0"/>
    </xf>
    <xf numFmtId="1" fontId="8" fillId="6" borderId="27" xfId="0" applyNumberFormat="1" applyFont="1" applyFill="1" applyBorder="1" applyAlignment="1" applyProtection="1">
      <alignment horizontal="center"/>
      <protection locked="0"/>
    </xf>
    <xf numFmtId="0" fontId="15" fillId="0" borderId="0" xfId="0" applyFont="1" applyProtection="1"/>
    <xf numFmtId="165" fontId="0" fillId="0" borderId="0" xfId="0" applyNumberFormat="1" applyProtection="1"/>
    <xf numFmtId="7" fontId="0" fillId="6" borderId="0" xfId="0" applyNumberFormat="1" applyFill="1" applyBorder="1" applyAlignment="1" applyProtection="1">
      <alignment horizontal="center"/>
    </xf>
    <xf numFmtId="0" fontId="8" fillId="6" borderId="27" xfId="0" applyFont="1" applyFill="1" applyBorder="1" applyAlignment="1" applyProtection="1">
      <alignment horizontal="center"/>
    </xf>
    <xf numFmtId="0" fontId="15" fillId="2" borderId="47" xfId="0" applyFont="1" applyFill="1" applyBorder="1" applyAlignment="1" applyProtection="1">
      <alignment horizontal="right"/>
    </xf>
    <xf numFmtId="0" fontId="13" fillId="6" borderId="47" xfId="0" applyFont="1" applyFill="1" applyBorder="1" applyAlignment="1" applyProtection="1">
      <alignment horizontal="center"/>
    </xf>
    <xf numFmtId="0" fontId="3" fillId="0" borderId="47" xfId="0" applyFont="1" applyBorder="1" applyAlignment="1" applyProtection="1">
      <alignment horizontal="center"/>
    </xf>
    <xf numFmtId="0" fontId="5" fillId="6" borderId="47" xfId="0" applyFont="1" applyFill="1" applyBorder="1" applyAlignment="1" applyProtection="1">
      <alignment horizontal="center"/>
    </xf>
    <xf numFmtId="0" fontId="10" fillId="6" borderId="47" xfId="0" applyFont="1" applyFill="1" applyBorder="1" applyAlignment="1" applyProtection="1">
      <alignment horizontal="center"/>
    </xf>
    <xf numFmtId="0" fontId="45" fillId="0" borderId="47" xfId="0" applyFont="1" applyBorder="1" applyAlignment="1" applyProtection="1">
      <alignment horizontal="center"/>
    </xf>
    <xf numFmtId="0" fontId="42" fillId="6" borderId="47" xfId="0" applyFont="1" applyFill="1" applyBorder="1" applyAlignment="1" applyProtection="1">
      <alignment horizontal="center"/>
    </xf>
    <xf numFmtId="0" fontId="42" fillId="6" borderId="7" xfId="0" applyFont="1" applyFill="1" applyBorder="1" applyAlignment="1" applyProtection="1">
      <alignment horizontal="center"/>
    </xf>
    <xf numFmtId="0" fontId="43" fillId="6" borderId="47" xfId="0" applyFont="1" applyFill="1" applyBorder="1" applyAlignment="1" applyProtection="1">
      <alignment horizontal="center"/>
    </xf>
    <xf numFmtId="0" fontId="42" fillId="0" borderId="33" xfId="0" applyFont="1" applyBorder="1" applyAlignment="1" applyProtection="1">
      <alignment horizontal="center"/>
    </xf>
    <xf numFmtId="0" fontId="42" fillId="6" borderId="69" xfId="0" applyFont="1" applyFill="1" applyBorder="1" applyAlignment="1" applyProtection="1">
      <alignment horizontal="center"/>
    </xf>
    <xf numFmtId="0" fontId="45" fillId="6" borderId="7" xfId="0" applyFont="1" applyFill="1" applyBorder="1" applyAlignment="1" applyProtection="1">
      <alignment horizontal="center"/>
    </xf>
    <xf numFmtId="0" fontId="43" fillId="6" borderId="69" xfId="0" applyFont="1" applyFill="1" applyBorder="1" applyAlignment="1" applyProtection="1">
      <alignment horizontal="left"/>
    </xf>
    <xf numFmtId="0" fontId="28" fillId="6" borderId="9" xfId="0" applyFont="1" applyFill="1" applyBorder="1" applyProtection="1"/>
    <xf numFmtId="0" fontId="0" fillId="14" borderId="5" xfId="0" applyFill="1" applyBorder="1" applyProtection="1"/>
    <xf numFmtId="0" fontId="0" fillId="14" borderId="6" xfId="0" applyFill="1" applyBorder="1" applyProtection="1"/>
    <xf numFmtId="0" fontId="15" fillId="2" borderId="33" xfId="0" applyFont="1" applyFill="1" applyBorder="1" applyAlignment="1" applyProtection="1">
      <alignment horizontal="center"/>
    </xf>
    <xf numFmtId="0" fontId="0" fillId="2" borderId="0" xfId="0" applyFill="1" applyBorder="1" applyAlignment="1" applyProtection="1">
      <alignment wrapText="1"/>
    </xf>
    <xf numFmtId="0" fontId="15" fillId="7" borderId="11" xfId="0" applyFont="1" applyFill="1" applyBorder="1" applyAlignment="1" applyProtection="1">
      <alignment horizontal="center" wrapText="1"/>
    </xf>
    <xf numFmtId="0" fontId="15" fillId="7" borderId="17" xfId="0" applyFont="1" applyFill="1" applyBorder="1" applyAlignment="1" applyProtection="1">
      <alignment horizontal="center" wrapText="1"/>
    </xf>
    <xf numFmtId="0" fontId="20" fillId="9" borderId="15" xfId="0" applyFont="1" applyFill="1" applyBorder="1" applyProtection="1"/>
    <xf numFmtId="0" fontId="4" fillId="14" borderId="15" xfId="0" applyFont="1" applyFill="1" applyBorder="1" applyProtection="1"/>
    <xf numFmtId="0" fontId="10" fillId="14" borderId="8" xfId="0" applyFont="1" applyFill="1" applyBorder="1" applyProtection="1"/>
    <xf numFmtId="0" fontId="0" fillId="14" borderId="17" xfId="0" applyFill="1" applyBorder="1" applyProtection="1"/>
    <xf numFmtId="0" fontId="17" fillId="2" borderId="0" xfId="0" applyFont="1" applyFill="1" applyBorder="1" applyAlignment="1" applyProtection="1">
      <alignment horizontal="center"/>
    </xf>
    <xf numFmtId="0" fontId="4" fillId="0" borderId="0" xfId="0" applyFont="1" applyProtection="1"/>
    <xf numFmtId="0" fontId="20" fillId="6" borderId="0" xfId="0" applyFont="1" applyFill="1" applyBorder="1" applyProtection="1"/>
    <xf numFmtId="0" fontId="12" fillId="2" borderId="7" xfId="0" applyFont="1" applyFill="1" applyBorder="1" applyProtection="1"/>
    <xf numFmtId="0" fontId="15" fillId="6" borderId="1" xfId="0" applyFont="1" applyFill="1" applyBorder="1" applyAlignment="1" applyProtection="1">
      <alignment horizontal="center"/>
    </xf>
    <xf numFmtId="0" fontId="18" fillId="7" borderId="19" xfId="0" applyFont="1" applyFill="1" applyBorder="1" applyAlignment="1" applyProtection="1">
      <alignment horizontal="right"/>
    </xf>
    <xf numFmtId="0" fontId="10" fillId="7" borderId="20" xfId="0" applyFont="1" applyFill="1" applyBorder="1" applyAlignment="1" applyProtection="1">
      <alignment horizontal="center"/>
    </xf>
    <xf numFmtId="0" fontId="18" fillId="7" borderId="23" xfId="0" applyFont="1" applyFill="1" applyBorder="1" applyAlignment="1" applyProtection="1">
      <alignment horizontal="right"/>
    </xf>
    <xf numFmtId="0" fontId="10" fillId="7" borderId="24" xfId="0" applyFont="1" applyFill="1" applyBorder="1" applyAlignment="1" applyProtection="1">
      <alignment horizontal="center"/>
    </xf>
    <xf numFmtId="0" fontId="15" fillId="7" borderId="19" xfId="0" applyFont="1" applyFill="1" applyBorder="1" applyAlignment="1" applyProtection="1">
      <alignment horizontal="center"/>
    </xf>
    <xf numFmtId="9" fontId="15" fillId="7" borderId="20" xfId="0" applyNumberFormat="1" applyFont="1" applyFill="1" applyBorder="1" applyAlignment="1" applyProtection="1">
      <alignment horizontal="center"/>
    </xf>
    <xf numFmtId="0" fontId="15" fillId="7" borderId="23" xfId="0" applyFont="1" applyFill="1" applyBorder="1" applyAlignment="1" applyProtection="1">
      <alignment horizontal="center"/>
    </xf>
    <xf numFmtId="9" fontId="15" fillId="7" borderId="24" xfId="0" applyNumberFormat="1" applyFont="1" applyFill="1" applyBorder="1" applyAlignment="1" applyProtection="1">
      <alignment horizontal="center"/>
    </xf>
    <xf numFmtId="0" fontId="18" fillId="2" borderId="0" xfId="0" applyFont="1" applyFill="1" applyBorder="1" applyAlignment="1" applyProtection="1">
      <alignment horizontal="center"/>
    </xf>
    <xf numFmtId="0" fontId="15" fillId="7" borderId="18" xfId="0" applyFont="1" applyFill="1" applyBorder="1" applyAlignment="1" applyProtection="1">
      <alignment horizontal="center"/>
    </xf>
    <xf numFmtId="0" fontId="15" fillId="7" borderId="19" xfId="0" applyFont="1" applyFill="1" applyBorder="1" applyAlignment="1" applyProtection="1">
      <alignment horizontal="right"/>
    </xf>
    <xf numFmtId="0" fontId="15" fillId="7" borderId="21" xfId="0" applyFont="1" applyFill="1" applyBorder="1" applyAlignment="1" applyProtection="1">
      <alignment horizontal="right"/>
    </xf>
    <xf numFmtId="0" fontId="10" fillId="7" borderId="22" xfId="0" applyFont="1" applyFill="1" applyBorder="1" applyAlignment="1" applyProtection="1">
      <alignment horizontal="center"/>
    </xf>
    <xf numFmtId="0" fontId="15" fillId="7" borderId="22" xfId="0" applyFont="1" applyFill="1" applyBorder="1" applyAlignment="1" applyProtection="1">
      <alignment horizontal="center"/>
    </xf>
    <xf numFmtId="0" fontId="15" fillId="7" borderId="23" xfId="0" applyFont="1" applyFill="1" applyBorder="1" applyAlignment="1" applyProtection="1">
      <alignment horizontal="right"/>
    </xf>
    <xf numFmtId="0" fontId="10" fillId="7" borderId="19" xfId="0" applyFont="1" applyFill="1" applyBorder="1" applyAlignment="1" applyProtection="1">
      <alignment horizontal="center"/>
    </xf>
    <xf numFmtId="9" fontId="10" fillId="7" borderId="20" xfId="0" applyNumberFormat="1" applyFont="1" applyFill="1" applyBorder="1" applyAlignment="1" applyProtection="1">
      <alignment horizontal="center"/>
    </xf>
    <xf numFmtId="0" fontId="10" fillId="14" borderId="8" xfId="0" applyFont="1" applyFill="1" applyBorder="1" applyAlignment="1" applyProtection="1">
      <alignment horizontal="center"/>
    </xf>
    <xf numFmtId="0" fontId="10" fillId="10" borderId="19" xfId="0" applyFont="1" applyFill="1" applyBorder="1" applyAlignment="1" applyProtection="1">
      <alignment horizontal="right"/>
    </xf>
    <xf numFmtId="0" fontId="10" fillId="10" borderId="25" xfId="0" applyFont="1" applyFill="1" applyBorder="1" applyAlignment="1" applyProtection="1">
      <alignment horizontal="right"/>
    </xf>
    <xf numFmtId="9" fontId="17" fillId="10" borderId="26" xfId="0" applyNumberFormat="1" applyFont="1" applyFill="1" applyBorder="1" applyAlignment="1" applyProtection="1">
      <alignment horizontal="left"/>
    </xf>
    <xf numFmtId="0" fontId="10" fillId="7" borderId="1" xfId="0" applyFont="1" applyFill="1" applyBorder="1" applyAlignment="1" applyProtection="1">
      <alignment horizontal="center"/>
    </xf>
    <xf numFmtId="0" fontId="5" fillId="10" borderId="21" xfId="0" applyFont="1" applyFill="1" applyBorder="1" applyAlignment="1" applyProtection="1">
      <alignment horizontal="center"/>
    </xf>
    <xf numFmtId="0" fontId="13" fillId="9" borderId="11" xfId="0" applyFont="1" applyFill="1" applyBorder="1" applyProtection="1"/>
    <xf numFmtId="0" fontId="3" fillId="0" borderId="0" xfId="0" applyFont="1" applyBorder="1" applyAlignment="1" applyProtection="1">
      <alignment horizontal="center"/>
    </xf>
    <xf numFmtId="0" fontId="15" fillId="6" borderId="14" xfId="0" applyFont="1" applyFill="1" applyBorder="1" applyAlignment="1" applyProtection="1">
      <alignment horizontal="center"/>
    </xf>
    <xf numFmtId="0" fontId="4" fillId="14" borderId="8" xfId="0" applyFont="1" applyFill="1" applyBorder="1" applyProtection="1"/>
    <xf numFmtId="0" fontId="17" fillId="6" borderId="1" xfId="0" applyFont="1" applyFill="1" applyBorder="1" applyProtection="1"/>
    <xf numFmtId="9" fontId="0" fillId="6" borderId="12" xfId="0" applyNumberFormat="1" applyFill="1" applyBorder="1" applyAlignment="1" applyProtection="1">
      <alignment horizontal="center"/>
    </xf>
    <xf numFmtId="0" fontId="15" fillId="2" borderId="1" xfId="0" applyFont="1" applyFill="1" applyBorder="1" applyAlignment="1" applyProtection="1">
      <alignment horizontal="center"/>
    </xf>
    <xf numFmtId="0" fontId="24" fillId="2" borderId="0" xfId="0" applyFont="1" applyFill="1" applyBorder="1" applyAlignment="1" applyProtection="1">
      <alignment horizontal="left"/>
    </xf>
    <xf numFmtId="7" fontId="0" fillId="2" borderId="0" xfId="0" applyNumberFormat="1" applyFill="1" applyBorder="1" applyProtection="1"/>
    <xf numFmtId="0" fontId="15" fillId="6" borderId="11" xfId="0" applyFont="1" applyFill="1" applyBorder="1" applyAlignment="1" applyProtection="1">
      <alignment horizontal="right"/>
    </xf>
    <xf numFmtId="0" fontId="13" fillId="9" borderId="11" xfId="0" applyFont="1" applyFill="1" applyBorder="1" applyAlignment="1" applyProtection="1">
      <alignment horizontal="right"/>
    </xf>
    <xf numFmtId="0" fontId="0" fillId="10" borderId="38" xfId="0" applyFill="1" applyBorder="1" applyAlignment="1" applyProtection="1">
      <alignment horizontal="center"/>
    </xf>
    <xf numFmtId="9" fontId="0" fillId="10" borderId="36" xfId="0" applyNumberFormat="1" applyFill="1" applyBorder="1" applyAlignment="1" applyProtection="1">
      <alignment horizontal="center"/>
    </xf>
    <xf numFmtId="0" fontId="0" fillId="10" borderId="39" xfId="0" applyFill="1" applyBorder="1" applyAlignment="1" applyProtection="1">
      <alignment horizontal="center"/>
    </xf>
    <xf numFmtId="9" fontId="15" fillId="10" borderId="37" xfId="0" applyNumberFormat="1" applyFont="1" applyFill="1" applyBorder="1" applyAlignment="1" applyProtection="1">
      <alignment horizontal="center"/>
    </xf>
    <xf numFmtId="9" fontId="17" fillId="2" borderId="0" xfId="0" applyNumberFormat="1" applyFont="1" applyFill="1" applyBorder="1" applyAlignment="1" applyProtection="1">
      <alignment horizontal="center"/>
    </xf>
    <xf numFmtId="0" fontId="15" fillId="2" borderId="11" xfId="0" applyFont="1" applyFill="1" applyBorder="1" applyAlignment="1" applyProtection="1">
      <alignment horizontal="right"/>
    </xf>
    <xf numFmtId="0" fontId="0" fillId="10" borderId="30" xfId="0" applyFill="1" applyBorder="1" applyAlignment="1" applyProtection="1">
      <alignment horizontal="center"/>
    </xf>
    <xf numFmtId="0" fontId="15" fillId="10" borderId="27" xfId="0" applyFont="1" applyFill="1" applyBorder="1" applyAlignment="1" applyProtection="1">
      <alignment horizontal="center"/>
    </xf>
    <xf numFmtId="9" fontId="0" fillId="10" borderId="22" xfId="0" applyNumberFormat="1" applyFill="1" applyBorder="1" applyAlignment="1" applyProtection="1">
      <alignment horizontal="center"/>
    </xf>
    <xf numFmtId="0" fontId="0" fillId="10" borderId="31" xfId="0" applyFill="1" applyBorder="1" applyAlignment="1" applyProtection="1">
      <alignment horizontal="center"/>
    </xf>
    <xf numFmtId="0" fontId="13" fillId="9" borderId="15" xfId="0" applyFont="1" applyFill="1" applyBorder="1" applyAlignment="1" applyProtection="1">
      <alignment horizontal="center"/>
    </xf>
    <xf numFmtId="1" fontId="10" fillId="9" borderId="11" xfId="0" applyNumberFormat="1" applyFont="1" applyFill="1" applyBorder="1" applyAlignment="1" applyProtection="1">
      <alignment horizontal="center"/>
    </xf>
    <xf numFmtId="1" fontId="15" fillId="2" borderId="0" xfId="0" applyNumberFormat="1" applyFont="1" applyFill="1" applyBorder="1" applyAlignment="1" applyProtection="1">
      <alignment horizontal="center"/>
    </xf>
    <xf numFmtId="0" fontId="15" fillId="7" borderId="11" xfId="0" applyFont="1" applyFill="1" applyBorder="1" applyAlignment="1" applyProtection="1">
      <alignment horizontal="center"/>
    </xf>
    <xf numFmtId="0" fontId="10" fillId="10" borderId="11" xfId="0" applyFont="1" applyFill="1" applyBorder="1" applyAlignment="1" applyProtection="1">
      <alignment horizontal="center"/>
    </xf>
    <xf numFmtId="0" fontId="4" fillId="14" borderId="13" xfId="0" applyFont="1" applyFill="1" applyBorder="1" applyAlignment="1" applyProtection="1">
      <alignment horizontal="left"/>
    </xf>
    <xf numFmtId="1" fontId="4" fillId="9" borderId="11" xfId="0" applyNumberFormat="1" applyFont="1" applyFill="1" applyBorder="1" applyAlignment="1" applyProtection="1">
      <alignment horizontal="center"/>
    </xf>
    <xf numFmtId="0" fontId="6" fillId="2" borderId="41" xfId="0" applyFont="1" applyFill="1" applyBorder="1" applyAlignment="1" applyProtection="1">
      <alignment horizontal="center"/>
    </xf>
    <xf numFmtId="0" fontId="0" fillId="14" borderId="8" xfId="0" applyFill="1" applyBorder="1" applyProtection="1"/>
    <xf numFmtId="0" fontId="19" fillId="2" borderId="0" xfId="0" applyFont="1" applyFill="1" applyBorder="1" applyAlignment="1" applyProtection="1">
      <alignment horizontal="center" wrapText="1"/>
    </xf>
    <xf numFmtId="0" fontId="4" fillId="10" borderId="38" xfId="0" applyFont="1" applyFill="1" applyBorder="1" applyAlignment="1" applyProtection="1">
      <alignment horizontal="center" wrapText="1"/>
    </xf>
    <xf numFmtId="0" fontId="4" fillId="10" borderId="36" xfId="0" applyFont="1" applyFill="1" applyBorder="1" applyAlignment="1" applyProtection="1">
      <alignment horizontal="center" wrapText="1"/>
    </xf>
    <xf numFmtId="0" fontId="4" fillId="10" borderId="30" xfId="0" applyFont="1" applyFill="1" applyBorder="1" applyAlignment="1" applyProtection="1">
      <alignment horizontal="center" wrapText="1"/>
    </xf>
    <xf numFmtId="0" fontId="4" fillId="10" borderId="20" xfId="0" applyFont="1" applyFill="1" applyBorder="1" applyAlignment="1" applyProtection="1">
      <alignment horizontal="center" wrapText="1"/>
    </xf>
    <xf numFmtId="0" fontId="4" fillId="10" borderId="40" xfId="0" applyFont="1" applyFill="1" applyBorder="1" applyAlignment="1" applyProtection="1">
      <alignment horizontal="center" wrapText="1"/>
    </xf>
    <xf numFmtId="0" fontId="4" fillId="10" borderId="42" xfId="0" applyFont="1" applyFill="1" applyBorder="1" applyAlignment="1" applyProtection="1">
      <alignment horizontal="center" wrapText="1"/>
    </xf>
    <xf numFmtId="0" fontId="4" fillId="10" borderId="27" xfId="0" applyFont="1" applyFill="1" applyBorder="1" applyAlignment="1" applyProtection="1">
      <alignment horizontal="center" wrapText="1"/>
    </xf>
    <xf numFmtId="0" fontId="4" fillId="10" borderId="22" xfId="0" applyFont="1" applyFill="1" applyBorder="1" applyAlignment="1" applyProtection="1">
      <alignment horizontal="center" wrapText="1"/>
    </xf>
    <xf numFmtId="0" fontId="4" fillId="10" borderId="65" xfId="0" applyFont="1" applyFill="1" applyBorder="1" applyAlignment="1" applyProtection="1">
      <alignment horizontal="center" wrapText="1"/>
    </xf>
    <xf numFmtId="0" fontId="4" fillId="10" borderId="66" xfId="0" applyFont="1" applyFill="1" applyBorder="1" applyAlignment="1" applyProtection="1">
      <alignment horizontal="center" wrapText="1"/>
    </xf>
    <xf numFmtId="0" fontId="4" fillId="10" borderId="49" xfId="0" applyFont="1" applyFill="1" applyBorder="1" applyAlignment="1" applyProtection="1">
      <alignment horizontal="center" wrapText="1"/>
    </xf>
    <xf numFmtId="0" fontId="4" fillId="10" borderId="67" xfId="0" applyFont="1" applyFill="1" applyBorder="1" applyAlignment="1" applyProtection="1">
      <alignment horizontal="center" wrapText="1"/>
    </xf>
    <xf numFmtId="0" fontId="4" fillId="10" borderId="39" xfId="0" applyFont="1" applyFill="1" applyBorder="1" applyAlignment="1" applyProtection="1">
      <alignment horizontal="center" wrapText="1"/>
    </xf>
    <xf numFmtId="0" fontId="4" fillId="10" borderId="37" xfId="0" applyFont="1" applyFill="1" applyBorder="1" applyAlignment="1" applyProtection="1">
      <alignment horizontal="center" wrapText="1"/>
    </xf>
    <xf numFmtId="0" fontId="4" fillId="10" borderId="31" xfId="0" applyFont="1" applyFill="1" applyBorder="1" applyAlignment="1" applyProtection="1">
      <alignment horizontal="center" wrapText="1"/>
    </xf>
    <xf numFmtId="0" fontId="4" fillId="10" borderId="24" xfId="0" applyFont="1" applyFill="1" applyBorder="1" applyAlignment="1" applyProtection="1">
      <alignment horizontal="center" wrapText="1"/>
    </xf>
    <xf numFmtId="0" fontId="15" fillId="6" borderId="0" xfId="0" applyFont="1" applyFill="1" applyBorder="1" applyAlignment="1" applyProtection="1">
      <alignment horizontal="center" wrapText="1"/>
    </xf>
    <xf numFmtId="0" fontId="15" fillId="2" borderId="5" xfId="0" applyFont="1" applyFill="1" applyBorder="1" applyAlignment="1" applyProtection="1">
      <alignment horizontal="center" wrapText="1"/>
    </xf>
    <xf numFmtId="0" fontId="10" fillId="9" borderId="28" xfId="0" applyFont="1" applyFill="1" applyBorder="1" applyAlignment="1" applyProtection="1">
      <alignment horizontal="center"/>
    </xf>
    <xf numFmtId="0" fontId="13" fillId="14" borderId="15" xfId="0" applyFont="1" applyFill="1" applyBorder="1" applyProtection="1"/>
    <xf numFmtId="0" fontId="13" fillId="14" borderId="8" xfId="0" applyFont="1" applyFill="1" applyBorder="1" applyProtection="1"/>
    <xf numFmtId="0" fontId="35" fillId="12" borderId="38" xfId="0" applyFont="1" applyFill="1" applyBorder="1" applyAlignment="1" applyProtection="1">
      <alignment horizontal="center" wrapText="1"/>
    </xf>
    <xf numFmtId="0" fontId="35" fillId="12" borderId="39" xfId="0" applyFont="1" applyFill="1" applyBorder="1" applyAlignment="1" applyProtection="1">
      <alignment horizontal="center" wrapText="1"/>
    </xf>
    <xf numFmtId="0" fontId="34" fillId="12" borderId="11" xfId="0" applyFont="1" applyFill="1" applyBorder="1" applyAlignment="1" applyProtection="1">
      <alignment horizontal="center" wrapText="1"/>
    </xf>
    <xf numFmtId="0" fontId="34" fillId="12" borderId="61" xfId="0" applyFont="1" applyFill="1" applyBorder="1" applyAlignment="1" applyProtection="1">
      <alignment horizontal="center" wrapText="1"/>
    </xf>
    <xf numFmtId="0" fontId="34" fillId="12" borderId="58" xfId="0" applyFont="1" applyFill="1" applyBorder="1" applyAlignment="1" applyProtection="1">
      <alignment horizontal="center" wrapText="1"/>
    </xf>
    <xf numFmtId="43" fontId="0" fillId="2" borderId="0" xfId="1" applyFont="1" applyFill="1" applyBorder="1" applyProtection="1"/>
    <xf numFmtId="0" fontId="4" fillId="12" borderId="25" xfId="0" applyFont="1" applyFill="1" applyBorder="1" applyAlignment="1" applyProtection="1">
      <alignment horizontal="center" wrapText="1"/>
    </xf>
    <xf numFmtId="0" fontId="4" fillId="0" borderId="29" xfId="0" applyFont="1" applyFill="1" applyBorder="1" applyAlignment="1" applyProtection="1">
      <alignment horizontal="center" wrapText="1"/>
    </xf>
    <xf numFmtId="0" fontId="4" fillId="12" borderId="26" xfId="0" applyFont="1" applyFill="1" applyBorder="1" applyAlignment="1" applyProtection="1">
      <alignment horizontal="center" wrapText="1"/>
    </xf>
    <xf numFmtId="0" fontId="4" fillId="12" borderId="11" xfId="0" applyFont="1" applyFill="1" applyBorder="1" applyAlignment="1" applyProtection="1">
      <alignment horizontal="center"/>
    </xf>
    <xf numFmtId="0" fontId="23" fillId="13" borderId="8" xfId="0" applyFont="1" applyFill="1" applyBorder="1" applyProtection="1"/>
    <xf numFmtId="0" fontId="23" fillId="13" borderId="17" xfId="0" applyFont="1" applyFill="1" applyBorder="1" applyProtection="1"/>
    <xf numFmtId="0" fontId="0" fillId="0" borderId="47" xfId="0" applyBorder="1" applyProtection="1"/>
    <xf numFmtId="0" fontId="8" fillId="6" borderId="47" xfId="0" applyFont="1" applyFill="1" applyBorder="1" applyAlignment="1" applyProtection="1">
      <alignment horizontal="center"/>
    </xf>
    <xf numFmtId="0" fontId="17" fillId="6" borderId="47" xfId="0" applyFont="1" applyFill="1" applyBorder="1" applyAlignment="1" applyProtection="1">
      <alignment horizontal="center"/>
    </xf>
    <xf numFmtId="0" fontId="15" fillId="6" borderId="7" xfId="0" applyFont="1" applyFill="1" applyBorder="1" applyAlignment="1" applyProtection="1">
      <alignment horizontal="center"/>
    </xf>
    <xf numFmtId="0" fontId="15" fillId="6" borderId="47" xfId="0" applyFont="1" applyFill="1" applyBorder="1" applyAlignment="1" applyProtection="1">
      <alignment horizontal="center"/>
    </xf>
    <xf numFmtId="0" fontId="20" fillId="6" borderId="47" xfId="0" applyFont="1" applyFill="1" applyBorder="1" applyAlignment="1" applyProtection="1">
      <alignment horizontal="center"/>
    </xf>
    <xf numFmtId="0" fontId="17" fillId="6" borderId="7" xfId="0" applyFont="1" applyFill="1" applyBorder="1" applyAlignment="1" applyProtection="1">
      <alignment horizontal="center"/>
    </xf>
    <xf numFmtId="0" fontId="0" fillId="6" borderId="47" xfId="0" applyFill="1" applyBorder="1" applyAlignment="1" applyProtection="1">
      <alignment horizontal="center"/>
    </xf>
    <xf numFmtId="0" fontId="19" fillId="2" borderId="69" xfId="0" applyFont="1" applyFill="1" applyBorder="1" applyProtection="1"/>
    <xf numFmtId="0" fontId="15" fillId="2" borderId="69" xfId="0" applyFont="1" applyFill="1" applyBorder="1" applyAlignment="1" applyProtection="1">
      <alignment horizontal="center"/>
    </xf>
    <xf numFmtId="0" fontId="29" fillId="0" borderId="0" xfId="0" applyFont="1" applyAlignment="1" applyProtection="1">
      <alignment horizontal="left" indent="2"/>
    </xf>
    <xf numFmtId="0" fontId="52" fillId="0" borderId="0" xfId="0" applyFont="1" applyAlignment="1" applyProtection="1">
      <alignment horizontal="left" indent="4"/>
    </xf>
    <xf numFmtId="0" fontId="29" fillId="0" borderId="0" xfId="0" applyFont="1" applyAlignment="1" applyProtection="1">
      <alignment horizontal="left" indent="4"/>
    </xf>
    <xf numFmtId="0" fontId="29" fillId="0" borderId="0" xfId="0" applyFont="1" applyAlignment="1" applyProtection="1">
      <alignment horizontal="left" indent="8"/>
    </xf>
    <xf numFmtId="0" fontId="3" fillId="0" borderId="0" xfId="0" applyFont="1" applyProtection="1"/>
    <xf numFmtId="0" fontId="0" fillId="6" borderId="0" xfId="0" applyFill="1" applyBorder="1" applyProtection="1">
      <protection locked="0"/>
    </xf>
    <xf numFmtId="0" fontId="13" fillId="10" borderId="40" xfId="0" applyFont="1" applyFill="1" applyBorder="1" applyAlignment="1" applyProtection="1">
      <alignment horizontal="center" wrapText="1"/>
    </xf>
    <xf numFmtId="0" fontId="3" fillId="0" borderId="0" xfId="0" applyFont="1" applyAlignment="1">
      <alignment wrapText="1"/>
    </xf>
    <xf numFmtId="0" fontId="0" fillId="0" borderId="0" xfId="0" applyAlignment="1">
      <alignment horizontal="center" wrapText="1"/>
    </xf>
    <xf numFmtId="0" fontId="55" fillId="0" borderId="0" xfId="0" applyFont="1" applyAlignment="1">
      <alignment horizontal="center" wrapText="1"/>
    </xf>
    <xf numFmtId="0" fontId="54"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8" fillId="15" borderId="15" xfId="0" applyFont="1" applyFill="1" applyBorder="1" applyAlignment="1" applyProtection="1">
      <alignment horizontal="center"/>
    </xf>
    <xf numFmtId="0" fontId="3" fillId="15" borderId="17" xfId="0" applyFont="1" applyFill="1" applyBorder="1" applyAlignment="1" applyProtection="1">
      <alignment horizontal="center"/>
    </xf>
    <xf numFmtId="0" fontId="3" fillId="15" borderId="6" xfId="0" applyFont="1" applyFill="1" applyBorder="1" applyAlignment="1" applyProtection="1">
      <alignment horizontal="center"/>
    </xf>
    <xf numFmtId="0" fontId="3" fillId="15" borderId="11" xfId="0" applyFont="1" applyFill="1" applyBorder="1" applyAlignment="1" applyProtection="1">
      <alignment horizontal="center"/>
    </xf>
    <xf numFmtId="0" fontId="3" fillId="10" borderId="20" xfId="0" applyFont="1" applyFill="1" applyBorder="1" applyAlignment="1" applyProtection="1">
      <alignment horizontal="center"/>
    </xf>
    <xf numFmtId="0" fontId="3" fillId="10" borderId="24" xfId="0" applyFont="1" applyFill="1" applyBorder="1" applyAlignment="1" applyProtection="1">
      <alignment horizontal="center"/>
    </xf>
    <xf numFmtId="0" fontId="8" fillId="0" borderId="0" xfId="0" applyFont="1" applyFill="1" applyBorder="1" applyAlignment="1" applyProtection="1">
      <alignment horizontal="center"/>
    </xf>
    <xf numFmtId="0" fontId="3"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32" fillId="0" borderId="0" xfId="4" applyFill="1" applyBorder="1" applyProtection="1">
      <alignment horizontal="center"/>
    </xf>
    <xf numFmtId="0" fontId="0" fillId="0" borderId="0" xfId="0" applyFill="1" applyBorder="1" applyProtection="1"/>
    <xf numFmtId="0" fontId="0" fillId="0" borderId="0" xfId="0" applyFill="1" applyProtection="1"/>
    <xf numFmtId="0" fontId="3" fillId="2" borderId="0" xfId="0" applyFont="1" applyFill="1" applyBorder="1" applyAlignment="1" applyProtection="1">
      <alignment horizontal="right"/>
    </xf>
    <xf numFmtId="7" fontId="3" fillId="6" borderId="1" xfId="0" applyNumberFormat="1" applyFont="1" applyFill="1" applyBorder="1" applyAlignment="1" applyProtection="1">
      <alignment horizontal="center"/>
      <protection locked="0"/>
    </xf>
    <xf numFmtId="0" fontId="16" fillId="13" borderId="15" xfId="0" applyFont="1" applyFill="1" applyBorder="1" applyAlignment="1" applyProtection="1">
      <alignment horizontal="right" wrapText="1"/>
    </xf>
    <xf numFmtId="0" fontId="23" fillId="13" borderId="8" xfId="0" applyFont="1" applyFill="1" applyBorder="1" applyAlignment="1" applyProtection="1">
      <alignment horizontal="right" wrapText="1"/>
    </xf>
    <xf numFmtId="0" fontId="23" fillId="13" borderId="8" xfId="0" applyFont="1" applyFill="1" applyBorder="1" applyAlignment="1" applyProtection="1"/>
    <xf numFmtId="0" fontId="0" fillId="10" borderId="70" xfId="0" applyFill="1" applyBorder="1" applyAlignment="1" applyProtection="1">
      <alignment horizontal="center"/>
    </xf>
    <xf numFmtId="0" fontId="3" fillId="9" borderId="15" xfId="0" applyFont="1" applyFill="1" applyBorder="1" applyProtection="1"/>
    <xf numFmtId="0" fontId="60" fillId="9" borderId="15" xfId="0" applyFont="1" applyFill="1" applyBorder="1"/>
    <xf numFmtId="0" fontId="14" fillId="9" borderId="8" xfId="0" applyFont="1" applyFill="1" applyBorder="1" applyProtection="1"/>
    <xf numFmtId="0" fontId="14" fillId="9" borderId="17" xfId="0" applyFont="1" applyFill="1" applyBorder="1" applyProtection="1"/>
    <xf numFmtId="7" fontId="0" fillId="6" borderId="18" xfId="0" applyNumberFormat="1" applyFill="1" applyBorder="1" applyAlignment="1" applyProtection="1">
      <alignment horizontal="center"/>
      <protection locked="0"/>
    </xf>
    <xf numFmtId="0" fontId="15" fillId="6" borderId="19" xfId="0" applyFont="1" applyFill="1" applyBorder="1" applyAlignment="1" applyProtection="1">
      <alignment horizontal="right"/>
    </xf>
    <xf numFmtId="7" fontId="0" fillId="6" borderId="16" xfId="0" applyNumberFormat="1" applyFill="1" applyBorder="1" applyAlignment="1" applyProtection="1">
      <alignment horizontal="center"/>
      <protection locked="0"/>
    </xf>
    <xf numFmtId="2" fontId="0" fillId="6" borderId="20" xfId="0" applyNumberFormat="1" applyFill="1" applyBorder="1" applyAlignment="1" applyProtection="1">
      <alignment horizontal="center"/>
    </xf>
    <xf numFmtId="0" fontId="8" fillId="6" borderId="21" xfId="0" applyFont="1" applyFill="1" applyBorder="1" applyAlignment="1" applyProtection="1">
      <alignment horizontal="right"/>
    </xf>
    <xf numFmtId="2" fontId="0" fillId="6" borderId="22" xfId="0" applyNumberFormat="1" applyFill="1" applyBorder="1" applyAlignment="1" applyProtection="1">
      <alignment horizontal="center"/>
    </xf>
    <xf numFmtId="0" fontId="15" fillId="6" borderId="21" xfId="0" applyFont="1" applyFill="1" applyBorder="1" applyAlignment="1" applyProtection="1">
      <alignment horizontal="right"/>
    </xf>
    <xf numFmtId="0" fontId="8" fillId="6" borderId="62" xfId="0" applyFont="1" applyFill="1" applyBorder="1" applyAlignment="1" applyProtection="1">
      <alignment horizontal="right"/>
    </xf>
    <xf numFmtId="2" fontId="0" fillId="6" borderId="67" xfId="0" applyNumberFormat="1" applyFill="1" applyBorder="1" applyAlignment="1" applyProtection="1">
      <alignment horizontal="center"/>
    </xf>
    <xf numFmtId="0" fontId="3" fillId="10" borderId="21" xfId="0" applyFont="1" applyFill="1" applyBorder="1" applyAlignment="1" applyProtection="1">
      <alignment horizontal="center"/>
    </xf>
    <xf numFmtId="0" fontId="3" fillId="10" borderId="70" xfId="0" applyFont="1" applyFill="1" applyBorder="1" applyAlignment="1" applyProtection="1">
      <alignment horizontal="center"/>
    </xf>
    <xf numFmtId="164" fontId="10" fillId="6" borderId="0" xfId="0" applyNumberFormat="1" applyFont="1" applyFill="1" applyBorder="1" applyAlignment="1" applyProtection="1">
      <alignment horizontal="center"/>
    </xf>
    <xf numFmtId="0" fontId="3" fillId="6" borderId="0" xfId="0" applyFont="1" applyFill="1" applyBorder="1" applyProtection="1"/>
    <xf numFmtId="0" fontId="10" fillId="21" borderId="33" xfId="0" applyFont="1" applyFill="1" applyBorder="1" applyProtection="1"/>
    <xf numFmtId="0" fontId="10" fillId="21" borderId="27" xfId="0" applyFont="1" applyFill="1" applyBorder="1" applyProtection="1"/>
    <xf numFmtId="0" fontId="47" fillId="2" borderId="0" xfId="0" applyFont="1" applyFill="1" applyBorder="1" applyAlignment="1" applyProtection="1">
      <alignment horizontal="left"/>
    </xf>
    <xf numFmtId="0" fontId="13" fillId="2" borderId="0" xfId="0" applyFont="1" applyFill="1" applyBorder="1" applyProtection="1"/>
    <xf numFmtId="0" fontId="10" fillId="10" borderId="0" xfId="0" applyFont="1" applyFill="1" applyBorder="1" applyAlignment="1" applyProtection="1">
      <alignment horizontal="right"/>
    </xf>
    <xf numFmtId="0" fontId="8" fillId="6" borderId="18" xfId="0" applyFont="1" applyFill="1" applyBorder="1" applyAlignment="1" applyProtection="1">
      <alignment horizontal="right"/>
    </xf>
    <xf numFmtId="7" fontId="10" fillId="6" borderId="18" xfId="0" applyNumberFormat="1" applyFont="1" applyFill="1" applyBorder="1" applyAlignment="1" applyProtection="1">
      <alignment horizontal="center"/>
    </xf>
    <xf numFmtId="1" fontId="0" fillId="6" borderId="18" xfId="0" applyNumberFormat="1" applyFill="1" applyBorder="1" applyAlignment="1" applyProtection="1">
      <alignment horizontal="center"/>
      <protection locked="0"/>
    </xf>
    <xf numFmtId="1" fontId="0" fillId="10" borderId="4" xfId="0" applyNumberFormat="1" applyFill="1" applyBorder="1" applyAlignment="1" applyProtection="1">
      <alignment horizontal="center"/>
      <protection locked="0"/>
    </xf>
    <xf numFmtId="0" fontId="13" fillId="10" borderId="5" xfId="0" applyFont="1" applyFill="1" applyBorder="1" applyAlignment="1" applyProtection="1">
      <alignment horizontal="right"/>
    </xf>
    <xf numFmtId="2" fontId="13" fillId="10" borderId="6" xfId="0" applyNumberFormat="1" applyFont="1" applyFill="1" applyBorder="1" applyAlignment="1" applyProtection="1">
      <alignment horizontal="center"/>
    </xf>
    <xf numFmtId="0" fontId="13" fillId="6" borderId="33" xfId="0" applyFont="1" applyFill="1" applyBorder="1" applyAlignment="1" applyProtection="1">
      <alignment horizontal="center"/>
      <protection locked="0"/>
    </xf>
    <xf numFmtId="0" fontId="3" fillId="10" borderId="0" xfId="0" applyFont="1" applyFill="1" applyBorder="1" applyAlignment="1" applyProtection="1">
      <alignment horizontal="right"/>
    </xf>
    <xf numFmtId="0" fontId="13" fillId="6" borderId="12" xfId="0" applyFont="1" applyFill="1" applyBorder="1" applyAlignment="1" applyProtection="1">
      <alignment horizontal="center"/>
      <protection locked="0"/>
    </xf>
    <xf numFmtId="0" fontId="47" fillId="6" borderId="0" xfId="0" applyFont="1" applyFill="1" applyBorder="1" applyProtection="1"/>
    <xf numFmtId="0" fontId="0" fillId="6" borderId="15" xfId="0" applyFill="1" applyBorder="1" applyProtection="1"/>
    <xf numFmtId="0" fontId="0" fillId="0" borderId="8" xfId="0" applyBorder="1" applyProtection="1"/>
    <xf numFmtId="0" fontId="0" fillId="2" borderId="17" xfId="0" applyFill="1" applyBorder="1" applyProtection="1"/>
    <xf numFmtId="0" fontId="20" fillId="2" borderId="0" xfId="0" applyFont="1" applyFill="1" applyBorder="1" applyAlignment="1" applyProtection="1">
      <alignment horizontal="center"/>
    </xf>
    <xf numFmtId="0" fontId="10" fillId="14" borderId="17" xfId="0" applyFont="1" applyFill="1" applyBorder="1" applyProtection="1"/>
    <xf numFmtId="0" fontId="8" fillId="6" borderId="15" xfId="0" applyFont="1" applyFill="1" applyBorder="1" applyAlignment="1" applyProtection="1">
      <alignment horizontal="right"/>
    </xf>
    <xf numFmtId="0" fontId="8" fillId="6" borderId="8" xfId="0" applyFont="1" applyFill="1" applyBorder="1" applyAlignment="1" applyProtection="1">
      <alignment horizontal="left"/>
    </xf>
    <xf numFmtId="0" fontId="61" fillId="2" borderId="19" xfId="0" applyFont="1" applyFill="1" applyBorder="1" applyAlignment="1" applyProtection="1">
      <alignment horizontal="center"/>
    </xf>
    <xf numFmtId="0" fontId="0" fillId="0" borderId="72" xfId="0" applyBorder="1" applyAlignment="1">
      <alignment horizontal="center" vertical="center" wrapText="1"/>
    </xf>
    <xf numFmtId="0" fontId="4" fillId="14" borderId="17" xfId="0" applyFont="1" applyFill="1" applyBorder="1" applyProtection="1"/>
    <xf numFmtId="0" fontId="4" fillId="2" borderId="20" xfId="0" applyFont="1" applyFill="1" applyBorder="1" applyAlignment="1" applyProtection="1">
      <alignment horizontal="center"/>
    </xf>
    <xf numFmtId="0" fontId="61" fillId="14" borderId="15" xfId="0" applyFont="1" applyFill="1" applyBorder="1" applyAlignment="1" applyProtection="1">
      <alignment horizontal="left"/>
    </xf>
    <xf numFmtId="0" fontId="10" fillId="14" borderId="17" xfId="0" applyFont="1" applyFill="1" applyBorder="1" applyAlignment="1" applyProtection="1">
      <alignment horizontal="center"/>
    </xf>
    <xf numFmtId="0" fontId="3" fillId="9" borderId="15" xfId="0" applyFont="1" applyFill="1" applyBorder="1" applyAlignment="1" applyProtection="1">
      <alignment horizontal="right"/>
    </xf>
    <xf numFmtId="0" fontId="63" fillId="0" borderId="0" xfId="11" applyFont="1" applyAlignment="1">
      <alignment horizontal="center" wrapText="1"/>
    </xf>
    <xf numFmtId="0" fontId="24" fillId="21" borderId="12" xfId="0" applyFont="1" applyFill="1" applyBorder="1" applyProtection="1"/>
    <xf numFmtId="0" fontId="3" fillId="0" borderId="0" xfId="0" applyFont="1" applyProtection="1">
      <protection locked="0"/>
    </xf>
    <xf numFmtId="0" fontId="6" fillId="0" borderId="0" xfId="0" applyFont="1" applyAlignment="1" applyProtection="1">
      <alignment wrapText="1"/>
    </xf>
    <xf numFmtId="0" fontId="14" fillId="0" borderId="0" xfId="0" applyFont="1"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6" fillId="0" borderId="0" xfId="0" applyFont="1" applyAlignment="1" applyProtection="1">
      <alignment horizontal="left" wrapText="1"/>
    </xf>
    <xf numFmtId="0" fontId="54" fillId="0" borderId="0" xfId="0" applyFont="1" applyAlignment="1" applyProtection="1">
      <alignment wrapText="1"/>
    </xf>
    <xf numFmtId="0" fontId="4" fillId="0" borderId="0" xfId="0" applyFont="1" applyAlignment="1" applyProtection="1">
      <alignment horizontal="center" wrapText="1"/>
    </xf>
    <xf numFmtId="0" fontId="4" fillId="0" borderId="0" xfId="0" applyFont="1" applyAlignment="1" applyProtection="1">
      <alignment wrapText="1"/>
    </xf>
    <xf numFmtId="0" fontId="54" fillId="0" borderId="0" xfId="0" applyFont="1" applyProtection="1"/>
    <xf numFmtId="9" fontId="3" fillId="6" borderId="1" xfId="0" applyNumberFormat="1" applyFont="1" applyFill="1" applyBorder="1" applyAlignment="1" applyProtection="1">
      <alignment horizontal="center"/>
      <protection locked="0"/>
    </xf>
    <xf numFmtId="0" fontId="10" fillId="6" borderId="0" xfId="0" applyFont="1" applyFill="1" applyBorder="1" applyAlignment="1" applyProtection="1">
      <alignment horizontal="center"/>
      <protection locked="0"/>
    </xf>
    <xf numFmtId="0" fontId="10" fillId="6" borderId="1" xfId="0" applyFont="1" applyFill="1" applyBorder="1" applyProtection="1">
      <protection locked="0"/>
    </xf>
    <xf numFmtId="0" fontId="15" fillId="2" borderId="1" xfId="0" applyFont="1" applyFill="1" applyBorder="1" applyAlignment="1" applyProtection="1">
      <alignment horizontal="center"/>
      <protection locked="0"/>
    </xf>
    <xf numFmtId="0" fontId="15" fillId="2" borderId="1" xfId="0" applyFont="1" applyFill="1" applyBorder="1" applyAlignment="1" applyProtection="1">
      <alignment horizontal="center" wrapText="1"/>
      <protection locked="0"/>
    </xf>
    <xf numFmtId="0" fontId="15" fillId="2" borderId="1" xfId="0" applyFont="1" applyFill="1" applyBorder="1" applyProtection="1">
      <protection locked="0"/>
    </xf>
    <xf numFmtId="0" fontId="3" fillId="2" borderId="21" xfId="0" applyFont="1" applyFill="1" applyBorder="1" applyAlignment="1" applyProtection="1">
      <alignment horizontal="right"/>
      <protection locked="0"/>
    </xf>
    <xf numFmtId="0" fontId="3" fillId="2" borderId="23" xfId="0" applyFont="1" applyFill="1" applyBorder="1" applyAlignment="1" applyProtection="1">
      <alignment horizontal="right"/>
      <protection locked="0"/>
    </xf>
    <xf numFmtId="0" fontId="10" fillId="2" borderId="22" xfId="0" applyFont="1" applyFill="1" applyBorder="1" applyAlignment="1" applyProtection="1">
      <alignment horizontal="center"/>
      <protection locked="0"/>
    </xf>
    <xf numFmtId="0" fontId="10" fillId="2" borderId="24" xfId="0" applyFont="1" applyFill="1" applyBorder="1" applyAlignment="1" applyProtection="1">
      <alignment horizontal="center"/>
      <protection locked="0"/>
    </xf>
    <xf numFmtId="0" fontId="21" fillId="0" borderId="0" xfId="0" applyFont="1" applyAlignment="1" applyProtection="1">
      <alignment horizontal="center"/>
      <protection locked="0"/>
    </xf>
    <xf numFmtId="14" fontId="5" fillId="6" borderId="27" xfId="0" applyNumberFormat="1" applyFont="1" applyFill="1" applyBorder="1" applyAlignment="1" applyProtection="1">
      <alignment horizontal="right"/>
      <protection locked="0"/>
    </xf>
    <xf numFmtId="14" fontId="10" fillId="6" borderId="27" xfId="0" applyNumberFormat="1" applyFont="1" applyFill="1" applyBorder="1" applyAlignment="1" applyProtection="1">
      <alignment horizontal="right"/>
      <protection locked="0"/>
    </xf>
    <xf numFmtId="14" fontId="0" fillId="6" borderId="1" xfId="0" applyNumberFormat="1" applyFill="1" applyBorder="1" applyProtection="1">
      <protection locked="0"/>
    </xf>
    <xf numFmtId="0" fontId="3" fillId="6" borderId="1" xfId="0" applyFont="1" applyFill="1" applyBorder="1" applyAlignment="1" applyProtection="1">
      <alignment wrapText="1"/>
      <protection locked="0"/>
    </xf>
    <xf numFmtId="0" fontId="3" fillId="6" borderId="1" xfId="0" applyFont="1" applyFill="1" applyBorder="1" applyAlignment="1" applyProtection="1">
      <alignment horizontal="center"/>
      <protection locked="0"/>
    </xf>
    <xf numFmtId="0" fontId="3" fillId="2" borderId="1" xfId="0" applyFont="1" applyFill="1" applyBorder="1" applyAlignment="1" applyProtection="1">
      <alignment horizontal="center" wrapText="1"/>
      <protection locked="0"/>
    </xf>
    <xf numFmtId="0" fontId="3" fillId="0" borderId="0" xfId="0" applyFont="1" applyBorder="1" applyProtection="1"/>
    <xf numFmtId="0" fontId="3"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0" borderId="7" xfId="0" applyFont="1" applyBorder="1" applyAlignment="1" applyProtection="1">
      <alignment horizontal="center"/>
    </xf>
    <xf numFmtId="0" fontId="4" fillId="2" borderId="1" xfId="0" applyFont="1" applyFill="1" applyBorder="1" applyAlignment="1" applyProtection="1">
      <alignment horizontal="center"/>
      <protection locked="0"/>
    </xf>
    <xf numFmtId="0" fontId="10" fillId="10" borderId="21" xfId="0" applyFont="1" applyFill="1" applyBorder="1" applyAlignment="1" applyProtection="1">
      <alignment horizontal="center"/>
    </xf>
    <xf numFmtId="0" fontId="13" fillId="6" borderId="0" xfId="0" applyFont="1" applyFill="1" applyBorder="1" applyProtection="1">
      <protection locked="0"/>
    </xf>
    <xf numFmtId="0" fontId="4" fillId="9" borderId="11" xfId="0" applyFont="1" applyFill="1" applyBorder="1" applyAlignment="1" applyProtection="1">
      <alignment horizontal="right"/>
    </xf>
    <xf numFmtId="2" fontId="4" fillId="9" borderId="11" xfId="0" applyNumberFormat="1" applyFont="1" applyFill="1" applyBorder="1" applyAlignment="1" applyProtection="1">
      <alignment horizontal="center"/>
    </xf>
    <xf numFmtId="1" fontId="0" fillId="13" borderId="22" xfId="0" applyNumberFormat="1" applyFill="1" applyBorder="1" applyAlignment="1" applyProtection="1">
      <alignment horizontal="center"/>
      <protection locked="0"/>
    </xf>
    <xf numFmtId="2" fontId="0" fillId="13" borderId="1" xfId="0" applyNumberFormat="1" applyFill="1" applyBorder="1" applyAlignment="1" applyProtection="1">
      <alignment horizontal="center"/>
      <protection locked="0"/>
    </xf>
    <xf numFmtId="0" fontId="3" fillId="6" borderId="60" xfId="0" applyFont="1" applyFill="1" applyBorder="1" applyAlignment="1" applyProtection="1">
      <alignment horizontal="center"/>
      <protection locked="0"/>
    </xf>
    <xf numFmtId="0" fontId="10" fillId="2" borderId="29" xfId="0" applyFont="1" applyFill="1" applyBorder="1" applyAlignment="1" applyProtection="1">
      <alignment horizontal="center"/>
      <protection locked="0"/>
    </xf>
    <xf numFmtId="0" fontId="10" fillId="2" borderId="29" xfId="0" applyFont="1" applyFill="1" applyBorder="1" applyProtection="1">
      <protection locked="0"/>
    </xf>
    <xf numFmtId="0" fontId="20" fillId="2" borderId="0" xfId="0" applyFont="1" applyFill="1" applyBorder="1" applyAlignment="1" applyProtection="1">
      <alignment horizontal="center" wrapText="1"/>
    </xf>
    <xf numFmtId="0" fontId="0" fillId="6" borderId="1" xfId="0" applyFill="1" applyBorder="1" applyAlignment="1" applyProtection="1">
      <alignment horizontal="center"/>
      <protection locked="0"/>
    </xf>
    <xf numFmtId="0" fontId="5" fillId="6" borderId="0" xfId="0" applyFont="1" applyFill="1" applyBorder="1" applyProtection="1"/>
    <xf numFmtId="0" fontId="68" fillId="6" borderId="0" xfId="0" applyFont="1" applyFill="1" applyBorder="1" applyProtection="1"/>
    <xf numFmtId="0" fontId="8" fillId="6" borderId="1" xfId="5" applyNumberFormat="1" applyFont="1" applyFill="1" applyBorder="1" applyAlignment="1" applyProtection="1">
      <alignment horizontal="center" wrapText="1"/>
      <protection locked="0"/>
    </xf>
    <xf numFmtId="49" fontId="8" fillId="6" borderId="1" xfId="5" applyFont="1" applyFill="1" applyBorder="1" applyAlignment="1" applyProtection="1">
      <alignment horizontal="center" wrapText="1"/>
      <protection locked="0"/>
    </xf>
    <xf numFmtId="0" fontId="48" fillId="6" borderId="0" xfId="0" applyFont="1" applyFill="1" applyBorder="1" applyAlignment="1" applyProtection="1">
      <alignment horizontal="center"/>
    </xf>
    <xf numFmtId="0" fontId="70" fillId="22" borderId="0" xfId="12" applyFill="1" applyBorder="1" applyAlignment="1" applyProtection="1">
      <alignment horizontal="left" vertical="top"/>
      <protection locked="0"/>
    </xf>
    <xf numFmtId="0" fontId="10" fillId="6" borderId="0" xfId="0" applyNumberFormat="1" applyFont="1" applyFill="1" applyBorder="1" applyAlignment="1" applyProtection="1">
      <alignment horizontal="right" wrapText="1"/>
    </xf>
    <xf numFmtId="49" fontId="8" fillId="6" borderId="1" xfId="5" applyFont="1" applyBorder="1" applyAlignment="1" applyProtection="1">
      <alignment horizontal="left" vertical="top" wrapText="1"/>
      <protection locked="0"/>
    </xf>
    <xf numFmtId="0" fontId="70" fillId="22" borderId="0" xfId="12" applyFill="1" applyBorder="1" applyAlignment="1" applyProtection="1">
      <alignment horizontal="left" vertical="top"/>
    </xf>
    <xf numFmtId="0" fontId="70" fillId="23" borderId="76" xfId="12" applyFill="1" applyBorder="1" applyAlignment="1" applyProtection="1">
      <alignment horizontal="left" vertical="top" wrapText="1"/>
    </xf>
    <xf numFmtId="10" fontId="70" fillId="23" borderId="76" xfId="12" applyNumberFormat="1" applyFill="1" applyBorder="1" applyAlignment="1" applyProtection="1">
      <alignment horizontal="center" vertical="top" wrapText="1"/>
    </xf>
    <xf numFmtId="0" fontId="38" fillId="20" borderId="9" xfId="12" applyFont="1" applyFill="1" applyBorder="1" applyProtection="1"/>
    <xf numFmtId="0" fontId="37" fillId="20" borderId="51" xfId="12" applyFont="1" applyFill="1" applyBorder="1" applyAlignment="1" applyProtection="1">
      <alignment horizontal="center" readingOrder="1"/>
    </xf>
    <xf numFmtId="0" fontId="75" fillId="23" borderId="76" xfId="12" applyFont="1" applyFill="1" applyBorder="1" applyAlignment="1" applyProtection="1">
      <alignment horizontal="center" vertical="center" wrapText="1"/>
    </xf>
    <xf numFmtId="0" fontId="39" fillId="20" borderId="4" xfId="12" applyFont="1" applyFill="1" applyBorder="1" applyProtection="1"/>
    <xf numFmtId="0" fontId="37" fillId="20" borderId="52" xfId="12" applyFont="1" applyFill="1" applyBorder="1" applyAlignment="1" applyProtection="1">
      <alignment horizontal="center" vertical="top" readingOrder="1"/>
    </xf>
    <xf numFmtId="0" fontId="40" fillId="23" borderId="76" xfId="12" applyFont="1" applyFill="1" applyBorder="1" applyAlignment="1" applyProtection="1">
      <alignment horizontal="center" vertical="center" wrapText="1"/>
    </xf>
    <xf numFmtId="0" fontId="40" fillId="20" borderId="4" xfId="12" applyFont="1" applyFill="1" applyBorder="1" applyAlignment="1" applyProtection="1">
      <alignment horizontal="center"/>
    </xf>
    <xf numFmtId="0" fontId="37" fillId="20" borderId="63" xfId="12" applyFont="1" applyFill="1" applyBorder="1" applyAlignment="1" applyProtection="1">
      <alignment horizontal="center" vertical="top" wrapText="1" readingOrder="1"/>
    </xf>
    <xf numFmtId="0" fontId="73" fillId="22" borderId="76" xfId="12" applyFont="1" applyFill="1" applyBorder="1" applyAlignment="1" applyProtection="1">
      <alignment horizontal="center" vertical="top" wrapText="1"/>
    </xf>
    <xf numFmtId="0" fontId="76" fillId="23" borderId="76" xfId="12" applyFont="1" applyFill="1" applyBorder="1" applyAlignment="1" applyProtection="1">
      <alignment horizontal="center" vertical="top" wrapText="1"/>
    </xf>
    <xf numFmtId="166" fontId="39" fillId="23" borderId="76" xfId="12" applyNumberFormat="1" applyFont="1" applyFill="1" applyBorder="1" applyAlignment="1" applyProtection="1">
      <alignment horizontal="center" vertical="top" wrapText="1"/>
    </xf>
    <xf numFmtId="0" fontId="39" fillId="20" borderId="4" xfId="12" applyFont="1" applyFill="1" applyBorder="1" applyAlignment="1" applyProtection="1">
      <alignment horizontal="center"/>
    </xf>
    <xf numFmtId="0" fontId="73" fillId="23" borderId="76" xfId="12" applyFont="1" applyFill="1" applyBorder="1" applyAlignment="1" applyProtection="1">
      <alignment horizontal="center" vertical="top" wrapText="1"/>
    </xf>
    <xf numFmtId="0" fontId="39" fillId="20" borderId="17" xfId="12" applyFont="1" applyFill="1" applyBorder="1" applyAlignment="1" applyProtection="1">
      <alignment horizontal="center"/>
    </xf>
    <xf numFmtId="0" fontId="39" fillId="20" borderId="6" xfId="12" applyFont="1" applyFill="1" applyBorder="1" applyAlignment="1" applyProtection="1">
      <alignment horizontal="center"/>
    </xf>
    <xf numFmtId="0" fontId="77" fillId="22" borderId="0" xfId="12" applyFont="1" applyFill="1" applyBorder="1" applyAlignment="1" applyProtection="1">
      <alignment horizontal="left" vertical="top"/>
    </xf>
    <xf numFmtId="0" fontId="57" fillId="0" borderId="0" xfId="12" applyFont="1" applyAlignment="1" applyProtection="1">
      <alignment vertical="center"/>
    </xf>
    <xf numFmtId="0" fontId="81" fillId="22" borderId="15" xfId="12" applyFont="1" applyFill="1" applyBorder="1" applyAlignment="1" applyProtection="1">
      <alignment horizontal="left" vertical="top"/>
      <protection locked="0"/>
    </xf>
    <xf numFmtId="0" fontId="70" fillId="22" borderId="17" xfId="12" applyFill="1" applyBorder="1" applyAlignment="1" applyProtection="1">
      <alignment horizontal="left" vertical="top"/>
      <protection locked="0"/>
    </xf>
    <xf numFmtId="0" fontId="3" fillId="10" borderId="22" xfId="0" applyFont="1" applyFill="1" applyBorder="1" applyAlignment="1">
      <alignment horizontal="center"/>
    </xf>
    <xf numFmtId="0" fontId="5" fillId="6" borderId="1" xfId="0" applyFont="1" applyFill="1" applyBorder="1" applyAlignment="1" applyProtection="1">
      <alignment horizontal="left" wrapText="1"/>
      <protection locked="0"/>
    </xf>
    <xf numFmtId="0" fontId="17" fillId="6" borderId="1" xfId="0" applyFont="1" applyFill="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61" fillId="13" borderId="0" xfId="0" applyFont="1" applyFill="1" applyAlignment="1">
      <alignment wrapText="1"/>
    </xf>
    <xf numFmtId="0" fontId="3" fillId="13" borderId="0" xfId="0" applyFont="1" applyFill="1" applyAlignment="1">
      <alignment wrapText="1"/>
    </xf>
    <xf numFmtId="0" fontId="86" fillId="25" borderId="77" xfId="14" applyFont="1" applyBorder="1" applyAlignment="1" applyProtection="1">
      <alignment horizontal="center" vertical="center" wrapText="1"/>
    </xf>
    <xf numFmtId="0" fontId="86" fillId="25" borderId="78" xfId="14" applyFont="1" applyBorder="1" applyAlignment="1" applyProtection="1">
      <alignment horizontal="center" vertical="center" wrapText="1"/>
    </xf>
    <xf numFmtId="0" fontId="86" fillId="25" borderId="79" xfId="14" applyFont="1" applyBorder="1" applyAlignment="1" applyProtection="1">
      <alignment horizontal="center" vertical="center" wrapText="1"/>
    </xf>
    <xf numFmtId="0" fontId="87" fillId="24" borderId="77" xfId="13" applyFont="1" applyBorder="1" applyAlignment="1" applyProtection="1">
      <alignment horizontal="center" vertical="center" wrapText="1"/>
    </xf>
    <xf numFmtId="0" fontId="87" fillId="24" borderId="78" xfId="13" applyFont="1" applyBorder="1" applyAlignment="1" applyProtection="1">
      <alignment horizontal="center" vertical="center" wrapText="1"/>
    </xf>
    <xf numFmtId="0" fontId="87" fillId="24" borderId="79" xfId="13" applyFont="1" applyBorder="1" applyAlignment="1" applyProtection="1">
      <alignment horizontal="center" vertical="center" wrapText="1"/>
    </xf>
    <xf numFmtId="0" fontId="2" fillId="26" borderId="0" xfId="15" applyBorder="1" applyAlignment="1" applyProtection="1">
      <alignment horizontal="left" vertical="top"/>
    </xf>
    <xf numFmtId="0" fontId="85" fillId="25" borderId="79" xfId="14" applyFont="1" applyBorder="1" applyAlignment="1" applyProtection="1">
      <alignment horizontal="center" wrapText="1"/>
      <protection locked="0"/>
    </xf>
    <xf numFmtId="0" fontId="91" fillId="24" borderId="79" xfId="13" applyFont="1" applyBorder="1" applyAlignment="1" applyProtection="1">
      <alignment horizontal="center" wrapText="1"/>
      <protection locked="0"/>
    </xf>
    <xf numFmtId="0" fontId="4" fillId="19" borderId="3" xfId="0" applyFont="1" applyFill="1" applyBorder="1" applyAlignment="1">
      <alignment horizontal="right"/>
    </xf>
    <xf numFmtId="0" fontId="4" fillId="19" borderId="0" xfId="0" applyFont="1" applyFill="1" applyBorder="1" applyAlignment="1"/>
    <xf numFmtId="0" fontId="16" fillId="19" borderId="3" xfId="0" applyFont="1" applyFill="1" applyBorder="1" applyAlignment="1">
      <alignment horizontal="right"/>
    </xf>
    <xf numFmtId="0" fontId="16" fillId="19" borderId="0" xfId="0" applyFont="1" applyFill="1" applyBorder="1" applyAlignment="1">
      <alignment horizontal="right"/>
    </xf>
    <xf numFmtId="0" fontId="26" fillId="19" borderId="3" xfId="0" applyFont="1" applyFill="1" applyBorder="1" applyAlignment="1">
      <alignment horizontal="right"/>
    </xf>
    <xf numFmtId="0" fontId="26" fillId="19" borderId="0" xfId="0" applyFont="1" applyFill="1" applyBorder="1" applyAlignment="1">
      <alignment horizontal="right"/>
    </xf>
    <xf numFmtId="0" fontId="16" fillId="19" borderId="0" xfId="0" applyFont="1" applyFill="1" applyBorder="1" applyAlignment="1">
      <alignment horizontal="center"/>
    </xf>
    <xf numFmtId="0" fontId="16" fillId="19" borderId="4" xfId="0" applyFont="1" applyFill="1" applyBorder="1" applyAlignment="1">
      <alignment horizontal="center"/>
    </xf>
    <xf numFmtId="0" fontId="16" fillId="19" borderId="15" xfId="0" applyFont="1" applyFill="1" applyBorder="1" applyAlignment="1">
      <alignment horizontal="right"/>
    </xf>
    <xf numFmtId="0" fontId="16" fillId="19" borderId="17" xfId="0" applyFont="1" applyFill="1" applyBorder="1" applyAlignment="1">
      <alignment horizontal="right"/>
    </xf>
    <xf numFmtId="0" fontId="46" fillId="13" borderId="15" xfId="0" applyFont="1" applyFill="1" applyBorder="1" applyAlignment="1" applyProtection="1">
      <alignment horizontal="center"/>
    </xf>
    <xf numFmtId="0" fontId="50" fillId="13" borderId="8" xfId="0" applyFont="1" applyFill="1" applyBorder="1" applyAlignment="1">
      <alignment horizontal="center"/>
    </xf>
    <xf numFmtId="0" fontId="50" fillId="13" borderId="17" xfId="0" applyFont="1" applyFill="1" applyBorder="1" applyAlignment="1">
      <alignment horizontal="center"/>
    </xf>
    <xf numFmtId="0" fontId="15" fillId="2" borderId="1" xfId="0" applyFont="1" applyFill="1" applyBorder="1" applyAlignment="1" applyProtection="1">
      <alignment wrapText="1"/>
      <protection locked="0"/>
    </xf>
    <xf numFmtId="0" fontId="0" fillId="0" borderId="1" xfId="0" applyBorder="1" applyAlignment="1" applyProtection="1">
      <protection locked="0"/>
    </xf>
    <xf numFmtId="0" fontId="0" fillId="0" borderId="1" xfId="0" applyBorder="1" applyAlignment="1" applyProtection="1">
      <alignment wrapText="1"/>
      <protection locked="0"/>
    </xf>
    <xf numFmtId="0" fontId="16" fillId="11" borderId="15" xfId="0" applyFont="1" applyFill="1" applyBorder="1" applyAlignment="1" applyProtection="1">
      <alignment horizontal="right"/>
    </xf>
    <xf numFmtId="0" fontId="16" fillId="11" borderId="8" xfId="0" applyFont="1" applyFill="1" applyBorder="1" applyAlignment="1" applyProtection="1">
      <alignment horizontal="right"/>
    </xf>
    <xf numFmtId="0" fontId="16" fillId="11" borderId="17" xfId="0" applyFont="1" applyFill="1" applyBorder="1" applyAlignment="1" applyProtection="1">
      <alignment horizontal="right"/>
    </xf>
    <xf numFmtId="7" fontId="10" fillId="6" borderId="12" xfId="0" applyNumberFormat="1" applyFont="1" applyFill="1" applyBorder="1" applyAlignment="1" applyProtection="1">
      <alignment horizontal="center" wrapText="1"/>
    </xf>
    <xf numFmtId="7" fontId="10" fillId="6" borderId="27" xfId="0" applyNumberFormat="1" applyFont="1" applyFill="1" applyBorder="1" applyAlignment="1" applyProtection="1">
      <alignment horizontal="center" wrapText="1"/>
    </xf>
    <xf numFmtId="9" fontId="10" fillId="6" borderId="12" xfId="0" applyNumberFormat="1" applyFont="1" applyFill="1" applyBorder="1" applyAlignment="1" applyProtection="1">
      <alignment horizontal="center"/>
    </xf>
    <xf numFmtId="9" fontId="10" fillId="6" borderId="27" xfId="0" applyNumberFormat="1" applyFont="1" applyFill="1" applyBorder="1" applyAlignment="1" applyProtection="1">
      <alignment horizontal="center"/>
    </xf>
    <xf numFmtId="0" fontId="7" fillId="6" borderId="15" xfId="0" applyFont="1" applyFill="1" applyBorder="1" applyAlignment="1" applyProtection="1">
      <alignment horizontal="center"/>
    </xf>
    <xf numFmtId="0" fontId="7" fillId="6" borderId="8" xfId="0" applyFont="1" applyFill="1" applyBorder="1" applyAlignment="1" applyProtection="1">
      <alignment horizontal="center"/>
    </xf>
    <xf numFmtId="0" fontId="7" fillId="6" borderId="17" xfId="0" applyFont="1" applyFill="1" applyBorder="1" applyAlignment="1" applyProtection="1">
      <alignment horizontal="center"/>
    </xf>
    <xf numFmtId="49" fontId="10" fillId="6" borderId="1" xfId="0" applyNumberFormat="1" applyFont="1" applyFill="1" applyBorder="1" applyAlignment="1" applyProtection="1">
      <alignment horizontal="right" wrapText="1"/>
      <protection locked="0"/>
    </xf>
    <xf numFmtId="0" fontId="78" fillId="2" borderId="0" xfId="0" applyFont="1" applyFill="1" applyBorder="1" applyAlignment="1" applyProtection="1">
      <alignment horizontal="justify" vertical="justify" wrapText="1"/>
    </xf>
    <xf numFmtId="0" fontId="51" fillId="0" borderId="0" xfId="0" applyFont="1" applyAlignment="1" applyProtection="1">
      <alignment horizontal="justify" vertical="justify"/>
    </xf>
    <xf numFmtId="0" fontId="4" fillId="12" borderId="15" xfId="0" applyFont="1" applyFill="1" applyBorder="1" applyAlignment="1" applyProtection="1">
      <alignment horizontal="center"/>
    </xf>
    <xf numFmtId="0" fontId="4" fillId="12" borderId="17" xfId="0" applyFont="1" applyFill="1" applyBorder="1" applyAlignment="1" applyProtection="1">
      <alignment horizontal="center"/>
    </xf>
    <xf numFmtId="0" fontId="24" fillId="10" borderId="10" xfId="0" applyFont="1" applyFill="1" applyBorder="1" applyAlignment="1" applyProtection="1">
      <alignment horizontal="left"/>
    </xf>
    <xf numFmtId="0" fontId="61" fillId="10" borderId="7" xfId="0" applyFont="1" applyFill="1" applyBorder="1" applyAlignment="1">
      <alignment horizontal="left"/>
    </xf>
    <xf numFmtId="0" fontId="0" fillId="0" borderId="9" xfId="0" applyBorder="1" applyAlignment="1"/>
    <xf numFmtId="7" fontId="15" fillId="6" borderId="12" xfId="0" applyNumberFormat="1" applyFont="1" applyFill="1" applyBorder="1" applyAlignment="1" applyProtection="1">
      <alignment horizontal="center" wrapText="1"/>
    </xf>
    <xf numFmtId="7" fontId="15" fillId="6" borderId="33" xfId="0" applyNumberFormat="1" applyFont="1" applyFill="1" applyBorder="1" applyAlignment="1" applyProtection="1">
      <alignment horizontal="center" wrapText="1"/>
    </xf>
    <xf numFmtId="49" fontId="3" fillId="6" borderId="1" xfId="0" applyNumberFormat="1" applyFont="1" applyFill="1" applyBorder="1" applyAlignment="1" applyProtection="1">
      <alignment horizontal="right" wrapText="1"/>
      <protection locked="0"/>
    </xf>
    <xf numFmtId="49" fontId="61" fillId="10" borderId="3" xfId="0" applyNumberFormat="1" applyFont="1" applyFill="1" applyBorder="1" applyAlignment="1" applyProtection="1">
      <alignment horizontal="center" vertical="center" wrapText="1"/>
    </xf>
    <xf numFmtId="49" fontId="61" fillId="10" borderId="0" xfId="0" applyNumberFormat="1" applyFont="1" applyFill="1" applyBorder="1" applyAlignment="1">
      <alignment horizontal="center" vertical="center" wrapText="1"/>
    </xf>
    <xf numFmtId="49" fontId="0" fillId="0" borderId="3"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0" fillId="0" borderId="5" xfId="0" applyNumberFormat="1" applyBorder="1" applyAlignment="1">
      <alignment horizontal="center" vertical="center" wrapText="1"/>
    </xf>
    <xf numFmtId="49" fontId="3" fillId="10" borderId="3" xfId="0" applyNumberFormat="1" applyFont="1" applyFill="1" applyBorder="1" applyAlignment="1" applyProtection="1">
      <alignment horizontal="center" vertical="center" wrapText="1"/>
    </xf>
    <xf numFmtId="49" fontId="3" fillId="10" borderId="0"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16" fillId="13" borderId="15" xfId="0" applyFont="1" applyFill="1" applyBorder="1" applyAlignment="1" applyProtection="1">
      <alignment horizontal="right" wrapText="1"/>
    </xf>
    <xf numFmtId="0" fontId="16" fillId="13" borderId="8" xfId="0" applyFont="1" applyFill="1" applyBorder="1" applyAlignment="1" applyProtection="1">
      <alignment horizontal="right" wrapText="1"/>
    </xf>
    <xf numFmtId="0" fontId="36" fillId="6" borderId="1" xfId="0" applyFont="1" applyFill="1" applyBorder="1" applyAlignment="1" applyProtection="1">
      <alignment horizontal="right" wrapText="1"/>
      <protection locked="0"/>
    </xf>
    <xf numFmtId="0" fontId="8" fillId="0" borderId="1" xfId="0" applyFont="1" applyBorder="1" applyAlignment="1" applyProtection="1">
      <alignment horizontal="right"/>
      <protection locked="0"/>
    </xf>
    <xf numFmtId="0" fontId="16" fillId="11" borderId="25" xfId="0" applyFont="1" applyFill="1" applyBorder="1" applyAlignment="1" applyProtection="1">
      <alignment horizontal="right"/>
    </xf>
    <xf numFmtId="0" fontId="23" fillId="11" borderId="43" xfId="0" applyFont="1" applyFill="1" applyBorder="1" applyAlignment="1" applyProtection="1">
      <alignment horizontal="right"/>
    </xf>
    <xf numFmtId="0" fontId="23" fillId="11" borderId="26" xfId="0" applyFont="1" applyFill="1" applyBorder="1" applyAlignment="1" applyProtection="1">
      <alignment horizontal="right"/>
    </xf>
    <xf numFmtId="0" fontId="4" fillId="0" borderId="17" xfId="0" applyFont="1" applyBorder="1" applyAlignment="1" applyProtection="1">
      <alignment horizontal="center"/>
    </xf>
    <xf numFmtId="0" fontId="61" fillId="0" borderId="1" xfId="0" applyFont="1" applyBorder="1" applyAlignment="1">
      <alignment horizontal="center" wrapText="1"/>
    </xf>
    <xf numFmtId="0" fontId="19" fillId="0" borderId="1" xfId="0" applyFont="1" applyBorder="1" applyAlignment="1">
      <alignment horizontal="center"/>
    </xf>
    <xf numFmtId="0" fontId="13" fillId="2" borderId="0" xfId="0" applyFont="1" applyFill="1" applyBorder="1" applyAlignment="1" applyProtection="1">
      <alignment horizontal="center" wrapText="1"/>
      <protection locked="0"/>
    </xf>
    <xf numFmtId="0" fontId="13" fillId="0" borderId="0" xfId="0" applyFont="1" applyBorder="1" applyAlignment="1" applyProtection="1">
      <alignment horizontal="center" wrapText="1"/>
      <protection locked="0"/>
    </xf>
    <xf numFmtId="0" fontId="10" fillId="2" borderId="1" xfId="0" applyFont="1" applyFill="1" applyBorder="1" applyAlignment="1" applyProtection="1">
      <alignment wrapText="1"/>
      <protection locked="0"/>
    </xf>
    <xf numFmtId="0" fontId="10" fillId="2" borderId="1" xfId="0" applyFont="1" applyFill="1" applyBorder="1" applyAlignment="1" applyProtection="1">
      <protection locked="0"/>
    </xf>
    <xf numFmtId="0" fontId="16" fillId="0" borderId="8" xfId="0" applyFont="1" applyBorder="1" applyAlignment="1" applyProtection="1">
      <alignment horizontal="right"/>
    </xf>
    <xf numFmtId="0" fontId="16" fillId="0" borderId="17" xfId="0" applyFont="1" applyBorder="1" applyAlignment="1" applyProtection="1">
      <alignment horizontal="right"/>
    </xf>
    <xf numFmtId="0" fontId="6" fillId="2" borderId="0" xfId="0" applyFont="1" applyFill="1" applyBorder="1" applyAlignment="1" applyProtection="1">
      <alignment horizontal="center"/>
    </xf>
    <xf numFmtId="0" fontId="4" fillId="0" borderId="0" xfId="0" applyFont="1" applyBorder="1" applyAlignment="1" applyProtection="1">
      <alignment horizontal="center"/>
    </xf>
    <xf numFmtId="0" fontId="4" fillId="0" borderId="34" xfId="0" applyFont="1" applyBorder="1" applyAlignment="1" applyProtection="1">
      <alignment horizontal="center"/>
    </xf>
    <xf numFmtId="0" fontId="4" fillId="0" borderId="41" xfId="0" applyFont="1" applyBorder="1" applyAlignment="1" applyProtection="1">
      <alignment horizontal="center" vertical="center" wrapText="1"/>
    </xf>
    <xf numFmtId="0" fontId="4" fillId="0" borderId="3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1" xfId="0" applyFont="1" applyBorder="1" applyAlignment="1" applyProtection="1">
      <alignment horizontal="center" vertical="center" wrapText="1"/>
    </xf>
    <xf numFmtId="0" fontId="4" fillId="0" borderId="72"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35" xfId="0" applyFont="1" applyBorder="1" applyAlignment="1">
      <alignment horizontal="center" vertical="center" wrapText="1"/>
    </xf>
    <xf numFmtId="0" fontId="4" fillId="10" borderId="71" xfId="0" applyFont="1" applyFill="1" applyBorder="1" applyAlignment="1" applyProtection="1">
      <alignment horizontal="center" vertical="center" wrapText="1"/>
    </xf>
    <xf numFmtId="0" fontId="4" fillId="0" borderId="9" xfId="0" applyFont="1" applyBorder="1" applyAlignment="1" applyProtection="1">
      <alignment vertical="center" wrapText="1"/>
    </xf>
    <xf numFmtId="0" fontId="4" fillId="0" borderId="41" xfId="0" applyFont="1" applyBorder="1" applyAlignment="1" applyProtection="1">
      <alignment vertical="center" wrapText="1"/>
    </xf>
    <xf numFmtId="0" fontId="4" fillId="0" borderId="4" xfId="0" applyFont="1" applyBorder="1" applyAlignment="1" applyProtection="1">
      <alignment vertical="center" wrapText="1"/>
    </xf>
    <xf numFmtId="0" fontId="4" fillId="0" borderId="50" xfId="0" applyFont="1" applyBorder="1" applyAlignment="1" applyProtection="1">
      <alignment vertical="center" wrapText="1"/>
    </xf>
    <xf numFmtId="0" fontId="4" fillId="0" borderId="75" xfId="0" applyFont="1" applyBorder="1" applyAlignment="1" applyProtection="1">
      <alignment vertical="center" wrapText="1"/>
    </xf>
    <xf numFmtId="0" fontId="27" fillId="6" borderId="10" xfId="0" applyFont="1" applyFill="1" applyBorder="1" applyAlignment="1" applyProtection="1">
      <alignment horizontal="center"/>
    </xf>
    <xf numFmtId="0" fontId="27" fillId="6" borderId="7" xfId="0" applyFont="1" applyFill="1" applyBorder="1" applyAlignment="1" applyProtection="1">
      <alignment horizontal="center"/>
    </xf>
    <xf numFmtId="0" fontId="3" fillId="6" borderId="1" xfId="0"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0" fontId="15" fillId="7" borderId="15" xfId="0" applyFont="1" applyFill="1" applyBorder="1" applyAlignment="1" applyProtection="1">
      <alignment horizontal="center" wrapText="1"/>
    </xf>
    <xf numFmtId="0" fontId="0" fillId="0" borderId="17" xfId="0" applyBorder="1" applyAlignment="1" applyProtection="1">
      <alignment horizontal="center" wrapText="1"/>
    </xf>
    <xf numFmtId="49" fontId="0" fillId="6" borderId="1" xfId="0" applyNumberFormat="1" applyFill="1" applyBorder="1" applyAlignment="1" applyProtection="1">
      <alignment horizontal="right" wrapText="1"/>
      <protection locked="0"/>
    </xf>
    <xf numFmtId="10" fontId="0" fillId="6" borderId="1" xfId="0" applyNumberFormat="1" applyFill="1" applyBorder="1" applyAlignment="1" applyProtection="1">
      <alignment horizontal="center" vertical="center" wrapText="1"/>
      <protection locked="0"/>
    </xf>
    <xf numFmtId="0" fontId="0" fillId="6" borderId="1" xfId="0" applyFill="1" applyBorder="1" applyAlignment="1" applyProtection="1">
      <alignment vertical="center" wrapText="1"/>
      <protection locked="0"/>
    </xf>
    <xf numFmtId="9" fontId="15" fillId="6" borderId="12" xfId="0" applyNumberFormat="1" applyFont="1" applyFill="1" applyBorder="1" applyAlignment="1" applyProtection="1">
      <alignment horizontal="center"/>
    </xf>
    <xf numFmtId="0" fontId="0" fillId="6" borderId="33" xfId="0" applyFill="1" applyBorder="1" applyAlignment="1" applyProtection="1">
      <alignment horizontal="center"/>
    </xf>
    <xf numFmtId="0" fontId="35" fillId="12" borderId="44" xfId="0" applyFont="1" applyFill="1" applyBorder="1" applyAlignment="1" applyProtection="1">
      <alignment horizontal="center" wrapText="1"/>
    </xf>
    <xf numFmtId="0" fontId="35" fillId="12" borderId="45" xfId="0" applyFont="1" applyFill="1" applyBorder="1" applyAlignment="1" applyProtection="1">
      <alignment horizontal="center" wrapText="1"/>
    </xf>
    <xf numFmtId="0" fontId="35" fillId="6" borderId="1" xfId="0" applyFont="1" applyFill="1" applyBorder="1" applyAlignment="1" applyProtection="1">
      <alignment horizontal="right" wrapText="1"/>
      <protection locked="0"/>
    </xf>
    <xf numFmtId="0" fontId="0" fillId="0" borderId="1" xfId="0" applyBorder="1" applyAlignment="1" applyProtection="1">
      <alignment horizontal="right"/>
      <protection locked="0"/>
    </xf>
    <xf numFmtId="0" fontId="35" fillId="12" borderId="46" xfId="0" applyFont="1" applyFill="1" applyBorder="1" applyAlignment="1" applyProtection="1">
      <alignment horizontal="center" wrapText="1"/>
    </xf>
    <xf numFmtId="0" fontId="0" fillId="12" borderId="47" xfId="0" applyFill="1" applyBorder="1" applyAlignment="1" applyProtection="1">
      <alignment horizontal="center" wrapText="1"/>
    </xf>
    <xf numFmtId="0" fontId="0" fillId="6" borderId="33" xfId="0" applyFill="1" applyBorder="1" applyAlignment="1" applyProtection="1">
      <alignment horizontal="center" wrapText="1"/>
    </xf>
    <xf numFmtId="0" fontId="4" fillId="6" borderId="0" xfId="0" applyFont="1" applyFill="1" applyBorder="1" applyAlignment="1">
      <alignment horizontal="center"/>
    </xf>
    <xf numFmtId="0" fontId="4" fillId="12" borderId="15" xfId="0" applyFont="1" applyFill="1" applyBorder="1" applyAlignment="1">
      <alignment horizontal="center" wrapText="1"/>
    </xf>
    <xf numFmtId="0" fontId="0" fillId="0" borderId="17" xfId="0" applyBorder="1" applyAlignment="1">
      <alignment horizontal="center" wrapText="1"/>
    </xf>
    <xf numFmtId="0" fontId="4" fillId="12" borderId="15" xfId="12" applyFont="1" applyFill="1" applyBorder="1" applyAlignment="1" applyProtection="1">
      <alignment horizontal="center"/>
    </xf>
    <xf numFmtId="0" fontId="70" fillId="12" borderId="8" xfId="12" applyFill="1" applyBorder="1" applyAlignment="1" applyProtection="1">
      <alignment horizontal="center"/>
    </xf>
    <xf numFmtId="0" fontId="70" fillId="0" borderId="8" xfId="12" applyBorder="1" applyAlignment="1" applyProtection="1"/>
    <xf numFmtId="0" fontId="70" fillId="0" borderId="17" xfId="12" applyBorder="1" applyAlignment="1" applyProtection="1"/>
    <xf numFmtId="0" fontId="70" fillId="22" borderId="0" xfId="12" applyFill="1" applyBorder="1" applyAlignment="1" applyProtection="1">
      <alignment horizontal="center" vertical="center" wrapText="1"/>
    </xf>
    <xf numFmtId="0" fontId="82" fillId="0" borderId="15" xfId="0" applyFont="1" applyBorder="1" applyAlignment="1">
      <alignment horizontal="center" wrapText="1"/>
    </xf>
    <xf numFmtId="0" fontId="22" fillId="0" borderId="17" xfId="0" applyFont="1" applyBorder="1" applyAlignment="1"/>
    <xf numFmtId="0" fontId="82" fillId="0" borderId="13" xfId="0" applyFont="1" applyBorder="1" applyAlignment="1">
      <alignment horizontal="center" wrapText="1"/>
    </xf>
    <xf numFmtId="0" fontId="22" fillId="0" borderId="6" xfId="0" applyFont="1" applyBorder="1" applyAlignment="1"/>
  </cellXfs>
  <cellStyles count="16">
    <cellStyle name="40% - Accent2" xfId="15" builtinId="35"/>
    <cellStyle name="Comma" xfId="1" builtinId="3"/>
    <cellStyle name="Credits" xfId="2"/>
    <cellStyle name="Good" xfId="13" builtinId="26"/>
    <cellStyle name="Hyperlink" xfId="11" builtinId="8"/>
    <cellStyle name="Neutral" xfId="14" builtinId="28"/>
    <cellStyle name="Normal" xfId="0" builtinId="0"/>
    <cellStyle name="Normal 2" xfId="12"/>
    <cellStyle name="Normal_Sheet1" xfId="10"/>
    <cellStyle name="Style 1" xfId="3"/>
    <cellStyle name="Style 2" xfId="4"/>
    <cellStyle name="Style 3" xfId="5"/>
    <cellStyle name="Style 4" xfId="6"/>
    <cellStyle name="Style 5" xfId="7"/>
    <cellStyle name="Style 6" xfId="8"/>
    <cellStyle name="Style 7" xfId="9"/>
  </cellStyles>
  <dxfs count="0"/>
  <tableStyles count="0" defaultTableStyle="TableStyleMedium9" defaultPivotStyle="PivotStyleLight16"/>
  <colors>
    <mruColors>
      <color rgb="FFFFFFCC"/>
      <color rgb="FFCC9900"/>
      <color rgb="FFC5BE97"/>
      <color rgb="FFF7F7F7"/>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1295400</xdr:colOff>
      <xdr:row>0</xdr:row>
      <xdr:rowOff>47626</xdr:rowOff>
    </xdr:from>
    <xdr:to>
      <xdr:col>0</xdr:col>
      <xdr:colOff>5334000</xdr:colOff>
      <xdr:row>1</xdr:row>
      <xdr:rowOff>33216</xdr:rowOff>
    </xdr:to>
    <xdr:pic>
      <xdr:nvPicPr>
        <xdr:cNvPr id="5" name="Picture 2" descr="HHP Dept of Tour, Rec and Sports Man UFsmall.jpg"/>
        <xdr:cNvPicPr>
          <a:picLocks noChangeAspect="1"/>
        </xdr:cNvPicPr>
      </xdr:nvPicPr>
      <xdr:blipFill>
        <a:blip xmlns:r="http://schemas.openxmlformats.org/officeDocument/2006/relationships" r:embed="rId1" cstate="print"/>
        <a:srcRect b="56024"/>
        <a:stretch>
          <a:fillRect/>
        </a:stretch>
      </xdr:blipFill>
      <xdr:spPr bwMode="auto">
        <a:xfrm>
          <a:off x="1295400" y="47626"/>
          <a:ext cx="4038600" cy="690440"/>
        </a:xfrm>
        <a:prstGeom prst="rect">
          <a:avLst/>
        </a:prstGeom>
        <a:noFill/>
        <a:ln w="9525">
          <a:noFill/>
          <a:miter lim="800000"/>
          <a:headEnd/>
          <a:tailEnd/>
        </a:ln>
      </xdr:spPr>
    </xdr:pic>
    <xdr:clientData/>
  </xdr:twoCellAnchor>
  <xdr:twoCellAnchor editAs="oneCell">
    <xdr:from>
      <xdr:col>0</xdr:col>
      <xdr:colOff>6410324</xdr:colOff>
      <xdr:row>99</xdr:row>
      <xdr:rowOff>47266</xdr:rowOff>
    </xdr:from>
    <xdr:to>
      <xdr:col>13</xdr:col>
      <xdr:colOff>340620</xdr:colOff>
      <xdr:row>107</xdr:row>
      <xdr:rowOff>113585</xdr:rowOff>
    </xdr:to>
    <xdr:pic>
      <xdr:nvPicPr>
        <xdr:cNvPr id="2" name="Picture 1"/>
        <xdr:cNvPicPr>
          <a:picLocks noChangeAspect="1"/>
        </xdr:cNvPicPr>
      </xdr:nvPicPr>
      <xdr:blipFill>
        <a:blip xmlns:r="http://schemas.openxmlformats.org/officeDocument/2006/relationships" r:embed="rId2"/>
        <a:stretch>
          <a:fillRect/>
        </a:stretch>
      </xdr:blipFill>
      <xdr:spPr>
        <a:xfrm>
          <a:off x="6410324" y="18259066"/>
          <a:ext cx="7655821" cy="2399944"/>
        </a:xfrm>
        <a:prstGeom prst="rect">
          <a:avLst/>
        </a:prstGeom>
      </xdr:spPr>
    </xdr:pic>
    <xdr:clientData/>
  </xdr:twoCellAnchor>
  <xdr:twoCellAnchor>
    <xdr:from>
      <xdr:col>0</xdr:col>
      <xdr:colOff>6267450</xdr:colOff>
      <xdr:row>101</xdr:row>
      <xdr:rowOff>123825</xdr:rowOff>
    </xdr:from>
    <xdr:to>
      <xdr:col>2</xdr:col>
      <xdr:colOff>304800</xdr:colOff>
      <xdr:row>107</xdr:row>
      <xdr:rowOff>57150</xdr:rowOff>
    </xdr:to>
    <xdr:sp macro="" textlink="">
      <xdr:nvSpPr>
        <xdr:cNvPr id="3" name="Oval 2"/>
        <xdr:cNvSpPr/>
      </xdr:nvSpPr>
      <xdr:spPr>
        <a:xfrm>
          <a:off x="6267450" y="19583400"/>
          <a:ext cx="1057275" cy="1019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3</xdr:row>
      <xdr:rowOff>338136</xdr:rowOff>
    </xdr:from>
    <xdr:to>
      <xdr:col>0</xdr:col>
      <xdr:colOff>8801099</xdr:colOff>
      <xdr:row>3</xdr:row>
      <xdr:rowOff>3078433</xdr:rowOff>
    </xdr:to>
    <xdr:pic>
      <xdr:nvPicPr>
        <xdr:cNvPr id="2" name="Picture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0" t="-1246" r="770" b="48428"/>
        <a:stretch/>
      </xdr:blipFill>
      <xdr:spPr bwMode="auto">
        <a:xfrm>
          <a:off x="323850" y="766761"/>
          <a:ext cx="8477249" cy="2740297"/>
        </a:xfrm>
        <a:prstGeom prst="rect">
          <a:avLst/>
        </a:prstGeom>
        <a:ln w="31750"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1458192</xdr:colOff>
      <xdr:row>12</xdr:row>
      <xdr:rowOff>148072</xdr:rowOff>
    </xdr:from>
    <xdr:to>
      <xdr:col>0</xdr:col>
      <xdr:colOff>7430366</xdr:colOff>
      <xdr:row>12</xdr:row>
      <xdr:rowOff>3176542</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8192" y="5438777"/>
          <a:ext cx="5972174" cy="3028470"/>
        </a:xfrm>
        <a:prstGeom prst="rect">
          <a:avLst/>
        </a:prstGeom>
        <a:ln w="2222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1323975</xdr:colOff>
      <xdr:row>19</xdr:row>
      <xdr:rowOff>114300</xdr:rowOff>
    </xdr:from>
    <xdr:to>
      <xdr:col>0</xdr:col>
      <xdr:colOff>7753350</xdr:colOff>
      <xdr:row>20</xdr:row>
      <xdr:rowOff>3304141</xdr:rowOff>
    </xdr:to>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3975" y="10153650"/>
          <a:ext cx="6429375" cy="3351765"/>
        </a:xfrm>
        <a:prstGeom prst="rect">
          <a:avLst/>
        </a:prstGeom>
        <a:ln w="2857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429491</xdr:colOff>
      <xdr:row>23</xdr:row>
      <xdr:rowOff>158461</xdr:rowOff>
    </xdr:from>
    <xdr:to>
      <xdr:col>0</xdr:col>
      <xdr:colOff>8430491</xdr:colOff>
      <xdr:row>23</xdr:row>
      <xdr:rowOff>4244686</xdr:rowOff>
    </xdr:to>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9491" y="14168870"/>
          <a:ext cx="8001000" cy="4086225"/>
        </a:xfrm>
        <a:prstGeom prst="rect">
          <a:avLst/>
        </a:prstGeom>
        <a:ln w="3492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ebofknowled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1"/>
  <sheetViews>
    <sheetView topLeftCell="A82" workbookViewId="0">
      <selection activeCell="A90" sqref="A90"/>
    </sheetView>
  </sheetViews>
  <sheetFormatPr defaultRowHeight="12.75" x14ac:dyDescent="0.2"/>
  <cols>
    <col min="1" max="1" width="96.140625" style="33" customWidth="1"/>
  </cols>
  <sheetData>
    <row r="1" spans="1:1" ht="55.5" customHeight="1" x14ac:dyDescent="0.2"/>
    <row r="2" spans="1:1" ht="19.5" customHeight="1" x14ac:dyDescent="0.2">
      <c r="A2" s="607" t="s">
        <v>541</v>
      </c>
    </row>
    <row r="4" spans="1:1" ht="15" x14ac:dyDescent="0.25">
      <c r="A4" s="608" t="s">
        <v>314</v>
      </c>
    </row>
    <row r="5" spans="1:1" x14ac:dyDescent="0.2">
      <c r="A5" s="756" t="s">
        <v>542</v>
      </c>
    </row>
    <row r="6" spans="1:1" ht="63.75" x14ac:dyDescent="0.2">
      <c r="A6" s="605" t="s">
        <v>325</v>
      </c>
    </row>
    <row r="8" spans="1:1" x14ac:dyDescent="0.2">
      <c r="A8" s="33" t="s">
        <v>291</v>
      </c>
    </row>
    <row r="9" spans="1:1" x14ac:dyDescent="0.2">
      <c r="A9" s="33" t="s">
        <v>292</v>
      </c>
    </row>
    <row r="10" spans="1:1" x14ac:dyDescent="0.2">
      <c r="A10" s="33" t="s">
        <v>293</v>
      </c>
    </row>
    <row r="12" spans="1:1" ht="51" x14ac:dyDescent="0.2">
      <c r="A12" s="605" t="s">
        <v>326</v>
      </c>
    </row>
    <row r="14" spans="1:1" x14ac:dyDescent="0.2">
      <c r="A14" s="609" t="s">
        <v>198</v>
      </c>
    </row>
    <row r="16" spans="1:1" x14ac:dyDescent="0.2">
      <c r="A16" s="605" t="s">
        <v>315</v>
      </c>
    </row>
    <row r="17" spans="1:1" x14ac:dyDescent="0.2">
      <c r="A17" s="605" t="s">
        <v>316</v>
      </c>
    </row>
    <row r="18" spans="1:1" x14ac:dyDescent="0.2">
      <c r="A18" s="605"/>
    </row>
    <row r="19" spans="1:1" x14ac:dyDescent="0.2">
      <c r="A19" s="605" t="s">
        <v>317</v>
      </c>
    </row>
    <row r="20" spans="1:1" ht="13.5" customHeight="1" x14ac:dyDescent="0.2">
      <c r="A20" s="605" t="s">
        <v>318</v>
      </c>
    </row>
    <row r="22" spans="1:1" x14ac:dyDescent="0.2">
      <c r="A22" s="605" t="s">
        <v>319</v>
      </c>
    </row>
    <row r="24" spans="1:1" x14ac:dyDescent="0.2">
      <c r="A24" s="605" t="s">
        <v>320</v>
      </c>
    </row>
    <row r="26" spans="1:1" x14ac:dyDescent="0.2">
      <c r="A26" s="609" t="s">
        <v>327</v>
      </c>
    </row>
    <row r="27" spans="1:1" x14ac:dyDescent="0.2">
      <c r="A27" s="606"/>
    </row>
    <row r="28" spans="1:1" x14ac:dyDescent="0.2">
      <c r="A28" s="605" t="s">
        <v>523</v>
      </c>
    </row>
    <row r="30" spans="1:1" x14ac:dyDescent="0.2">
      <c r="A30" s="605" t="s">
        <v>321</v>
      </c>
    </row>
    <row r="31" spans="1:1" ht="14.25" customHeight="1" x14ac:dyDescent="0.2">
      <c r="A31" s="605" t="s">
        <v>331</v>
      </c>
    </row>
    <row r="32" spans="1:1" ht="13.5" customHeight="1" x14ac:dyDescent="0.2">
      <c r="A32" s="605" t="s">
        <v>322</v>
      </c>
    </row>
    <row r="34" spans="1:1" x14ac:dyDescent="0.2">
      <c r="A34" s="33" t="s">
        <v>294</v>
      </c>
    </row>
    <row r="35" spans="1:1" ht="25.5" x14ac:dyDescent="0.2">
      <c r="A35" s="605" t="s">
        <v>295</v>
      </c>
    </row>
    <row r="37" spans="1:1" x14ac:dyDescent="0.2">
      <c r="A37" s="33" t="s">
        <v>296</v>
      </c>
    </row>
    <row r="39" spans="1:1" x14ac:dyDescent="0.2">
      <c r="A39" s="605" t="s">
        <v>543</v>
      </c>
    </row>
    <row r="41" spans="1:1" x14ac:dyDescent="0.2">
      <c r="A41" s="33" t="s">
        <v>297</v>
      </c>
    </row>
    <row r="43" spans="1:1" x14ac:dyDescent="0.2">
      <c r="A43" s="33" t="s">
        <v>298</v>
      </c>
    </row>
    <row r="45" spans="1:1" x14ac:dyDescent="0.2">
      <c r="A45" s="33" t="s">
        <v>299</v>
      </c>
    </row>
    <row r="47" spans="1:1" x14ac:dyDescent="0.2">
      <c r="A47" s="33" t="s">
        <v>300</v>
      </c>
    </row>
    <row r="50" spans="1:1" x14ac:dyDescent="0.2">
      <c r="A50" s="609" t="s">
        <v>328</v>
      </c>
    </row>
    <row r="51" spans="1:1" x14ac:dyDescent="0.2">
      <c r="A51" s="606"/>
    </row>
    <row r="52" spans="1:1" x14ac:dyDescent="0.2">
      <c r="A52" s="610" t="s">
        <v>301</v>
      </c>
    </row>
    <row r="53" spans="1:1" x14ac:dyDescent="0.2">
      <c r="A53" s="605" t="s">
        <v>304</v>
      </c>
    </row>
    <row r="54" spans="1:1" x14ac:dyDescent="0.2">
      <c r="A54" s="605" t="s">
        <v>305</v>
      </c>
    </row>
    <row r="55" spans="1:1" x14ac:dyDescent="0.2">
      <c r="A55" s="605"/>
    </row>
    <row r="56" spans="1:1" x14ac:dyDescent="0.2">
      <c r="A56" s="605" t="s">
        <v>346</v>
      </c>
    </row>
    <row r="57" spans="1:1" x14ac:dyDescent="0.2">
      <c r="A57" s="605" t="s">
        <v>535</v>
      </c>
    </row>
    <row r="58" spans="1:1" x14ac:dyDescent="0.2">
      <c r="A58" s="605"/>
    </row>
    <row r="59" spans="1:1" ht="13.5" customHeight="1" x14ac:dyDescent="0.2">
      <c r="A59" s="605" t="s">
        <v>323</v>
      </c>
    </row>
    <row r="60" spans="1:1" x14ac:dyDescent="0.2">
      <c r="A60" s="605" t="s">
        <v>324</v>
      </c>
    </row>
    <row r="61" spans="1:1" x14ac:dyDescent="0.2">
      <c r="A61" s="605"/>
    </row>
    <row r="62" spans="1:1" x14ac:dyDescent="0.2">
      <c r="A62" s="610" t="s">
        <v>104</v>
      </c>
    </row>
    <row r="64" spans="1:1" x14ac:dyDescent="0.2">
      <c r="A64" s="605" t="s">
        <v>329</v>
      </c>
    </row>
    <row r="65" spans="1:1" x14ac:dyDescent="0.2">
      <c r="A65" s="605"/>
    </row>
    <row r="66" spans="1:1" x14ac:dyDescent="0.2">
      <c r="A66" s="605" t="s">
        <v>330</v>
      </c>
    </row>
    <row r="67" spans="1:1" x14ac:dyDescent="0.2">
      <c r="A67" s="605" t="s">
        <v>306</v>
      </c>
    </row>
    <row r="68" spans="1:1" x14ac:dyDescent="0.2">
      <c r="A68" s="605" t="s">
        <v>408</v>
      </c>
    </row>
    <row r="69" spans="1:1" x14ac:dyDescent="0.2">
      <c r="A69" s="605" t="s">
        <v>409</v>
      </c>
    </row>
    <row r="70" spans="1:1" x14ac:dyDescent="0.2">
      <c r="A70" s="605"/>
    </row>
    <row r="71" spans="1:1" x14ac:dyDescent="0.2">
      <c r="A71" s="605" t="s">
        <v>472</v>
      </c>
    </row>
    <row r="72" spans="1:1" x14ac:dyDescent="0.2">
      <c r="A72" s="605" t="s">
        <v>410</v>
      </c>
    </row>
    <row r="73" spans="1:1" x14ac:dyDescent="0.2">
      <c r="A73" s="605"/>
    </row>
    <row r="74" spans="1:1" x14ac:dyDescent="0.2">
      <c r="A74" s="605" t="s">
        <v>307</v>
      </c>
    </row>
    <row r="75" spans="1:1" x14ac:dyDescent="0.2">
      <c r="A75" s="605" t="s">
        <v>465</v>
      </c>
    </row>
    <row r="76" spans="1:1" ht="15" customHeight="1" x14ac:dyDescent="0.25">
      <c r="A76" s="676" t="s">
        <v>466</v>
      </c>
    </row>
    <row r="77" spans="1:1" x14ac:dyDescent="0.2">
      <c r="A77" s="605"/>
    </row>
    <row r="78" spans="1:1" x14ac:dyDescent="0.2">
      <c r="A78" s="605" t="s">
        <v>473</v>
      </c>
    </row>
    <row r="79" spans="1:1" ht="15.75" customHeight="1" x14ac:dyDescent="0.2">
      <c r="A79" s="605" t="s">
        <v>308</v>
      </c>
    </row>
    <row r="80" spans="1:1" x14ac:dyDescent="0.2">
      <c r="A80" s="605" t="s">
        <v>475</v>
      </c>
    </row>
    <row r="81" spans="1:1" x14ac:dyDescent="0.2">
      <c r="A81" s="605"/>
    </row>
    <row r="82" spans="1:1" x14ac:dyDescent="0.2">
      <c r="A82" s="605" t="s">
        <v>309</v>
      </c>
    </row>
    <row r="83" spans="1:1" x14ac:dyDescent="0.2">
      <c r="A83" s="605" t="s">
        <v>355</v>
      </c>
    </row>
    <row r="84" spans="1:1" x14ac:dyDescent="0.2">
      <c r="A84" s="609" t="s">
        <v>354</v>
      </c>
    </row>
    <row r="85" spans="1:1" x14ac:dyDescent="0.2">
      <c r="A85" s="609" t="s">
        <v>524</v>
      </c>
    </row>
    <row r="86" spans="1:1" x14ac:dyDescent="0.2">
      <c r="A86" s="609" t="s">
        <v>533</v>
      </c>
    </row>
    <row r="87" spans="1:1" x14ac:dyDescent="0.2">
      <c r="A87" s="605" t="s">
        <v>474</v>
      </c>
    </row>
    <row r="88" spans="1:1" x14ac:dyDescent="0.2">
      <c r="A88" s="605"/>
    </row>
    <row r="89" spans="1:1" x14ac:dyDescent="0.2">
      <c r="A89" s="605" t="s">
        <v>310</v>
      </c>
    </row>
    <row r="90" spans="1:1" x14ac:dyDescent="0.2">
      <c r="A90" s="605" t="s">
        <v>311</v>
      </c>
    </row>
    <row r="91" spans="1:1" x14ac:dyDescent="0.2">
      <c r="A91" s="605" t="s">
        <v>312</v>
      </c>
    </row>
    <row r="92" spans="1:1" x14ac:dyDescent="0.2">
      <c r="A92" s="605" t="s">
        <v>313</v>
      </c>
    </row>
    <row r="93" spans="1:1" x14ac:dyDescent="0.2">
      <c r="A93" s="605"/>
    </row>
    <row r="94" spans="1:1" ht="14.25" customHeight="1" x14ac:dyDescent="0.2">
      <c r="A94" s="605" t="s">
        <v>476</v>
      </c>
    </row>
    <row r="95" spans="1:1" ht="14.25" customHeight="1" x14ac:dyDescent="0.2">
      <c r="A95" s="605" t="s">
        <v>477</v>
      </c>
    </row>
    <row r="96" spans="1:1" ht="14.25" customHeight="1" x14ac:dyDescent="0.2">
      <c r="A96" s="605"/>
    </row>
    <row r="97" spans="1:1" ht="14.25" customHeight="1" x14ac:dyDescent="0.2">
      <c r="A97" s="605" t="s">
        <v>341</v>
      </c>
    </row>
    <row r="98" spans="1:1" ht="14.25" customHeight="1" x14ac:dyDescent="0.2">
      <c r="A98" s="605" t="s">
        <v>345</v>
      </c>
    </row>
    <row r="99" spans="1:1" ht="14.25" customHeight="1" x14ac:dyDescent="0.2">
      <c r="A99" s="605"/>
    </row>
    <row r="100" spans="1:1" ht="14.25" customHeight="1" x14ac:dyDescent="0.2">
      <c r="A100" s="610" t="s">
        <v>536</v>
      </c>
    </row>
    <row r="101" spans="1:1" ht="84" customHeight="1" x14ac:dyDescent="0.2">
      <c r="A101" s="605" t="s">
        <v>537</v>
      </c>
    </row>
    <row r="102" spans="1:1" ht="14.25" customHeight="1" x14ac:dyDescent="0.2">
      <c r="A102" s="605" t="s">
        <v>342</v>
      </c>
    </row>
    <row r="103" spans="1:1" ht="14.25" customHeight="1" x14ac:dyDescent="0.2">
      <c r="A103" s="605"/>
    </row>
    <row r="104" spans="1:1" ht="14.25" customHeight="1" x14ac:dyDescent="0.2">
      <c r="A104" s="605"/>
    </row>
    <row r="105" spans="1:1" ht="14.25" customHeight="1" x14ac:dyDescent="0.2">
      <c r="A105" s="605"/>
    </row>
    <row r="106" spans="1:1" ht="14.25" customHeight="1" x14ac:dyDescent="0.2">
      <c r="A106" s="605"/>
    </row>
    <row r="107" spans="1:1" ht="14.25" customHeight="1" x14ac:dyDescent="0.2">
      <c r="A107" s="605"/>
    </row>
    <row r="108" spans="1:1" x14ac:dyDescent="0.2">
      <c r="A108" s="611" t="s">
        <v>197</v>
      </c>
    </row>
    <row r="109" spans="1:1" x14ac:dyDescent="0.2">
      <c r="A109"/>
    </row>
    <row r="110" spans="1:1" x14ac:dyDescent="0.2">
      <c r="A110" s="33" t="s">
        <v>343</v>
      </c>
    </row>
    <row r="112" spans="1:1" x14ac:dyDescent="0.2">
      <c r="A112" s="33" t="s">
        <v>344</v>
      </c>
    </row>
    <row r="116" spans="1:1" x14ac:dyDescent="0.2">
      <c r="A116" s="610" t="s">
        <v>302</v>
      </c>
    </row>
    <row r="117" spans="1:1" ht="51" x14ac:dyDescent="0.2">
      <c r="A117" s="33" t="s">
        <v>303</v>
      </c>
    </row>
    <row r="120" spans="1:1" ht="25.5" x14ac:dyDescent="0.2">
      <c r="A120" s="757" t="s">
        <v>538</v>
      </c>
    </row>
    <row r="121" spans="1:1" x14ac:dyDescent="0.2">
      <c r="A121" s="757" t="s">
        <v>539</v>
      </c>
    </row>
  </sheetData>
  <hyperlinks>
    <hyperlink ref="A76"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Layout" topLeftCell="A7" zoomScaleNormal="100" workbookViewId="0">
      <selection activeCell="B7" sqref="B7"/>
    </sheetView>
  </sheetViews>
  <sheetFormatPr defaultRowHeight="12.75" x14ac:dyDescent="0.2"/>
  <cols>
    <col min="1" max="1" width="25.7109375" customWidth="1"/>
    <col min="2" max="2" width="34.85546875" customWidth="1"/>
    <col min="4" max="4" width="19.28515625" customWidth="1"/>
  </cols>
  <sheetData>
    <row r="1" spans="1:5" x14ac:dyDescent="0.2">
      <c r="A1" s="280"/>
      <c r="B1" s="281"/>
      <c r="C1" s="281"/>
      <c r="D1" s="281"/>
      <c r="E1" s="282"/>
    </row>
    <row r="2" spans="1:5" ht="24.75" customHeight="1" thickBot="1" x14ac:dyDescent="0.3">
      <c r="A2" s="283" t="s">
        <v>243</v>
      </c>
      <c r="B2" s="284"/>
      <c r="C2" s="284"/>
      <c r="D2" s="284"/>
      <c r="E2" s="285"/>
    </row>
    <row r="3" spans="1:5" ht="24.75" customHeight="1" thickBot="1" x14ac:dyDescent="0.3">
      <c r="A3" s="286" t="s">
        <v>8</v>
      </c>
      <c r="B3" s="276">
        <v>0.5</v>
      </c>
      <c r="C3" s="284"/>
      <c r="D3" s="284"/>
      <c r="E3" s="285"/>
    </row>
    <row r="4" spans="1:5" ht="27.75" customHeight="1" thickBot="1" x14ac:dyDescent="0.3">
      <c r="A4" s="286" t="s">
        <v>104</v>
      </c>
      <c r="B4" s="276">
        <v>0.4</v>
      </c>
      <c r="C4" s="284"/>
      <c r="D4" s="284"/>
      <c r="E4" s="285"/>
    </row>
    <row r="5" spans="1:5" ht="24.75" customHeight="1" thickBot="1" x14ac:dyDescent="0.3">
      <c r="A5" s="286" t="s">
        <v>197</v>
      </c>
      <c r="B5" s="276">
        <v>0.1</v>
      </c>
      <c r="C5" s="284"/>
      <c r="D5" s="284"/>
      <c r="E5" s="285"/>
    </row>
    <row r="6" spans="1:5" ht="24.75" customHeight="1" thickBot="1" x14ac:dyDescent="0.3">
      <c r="A6" s="402" t="s">
        <v>470</v>
      </c>
      <c r="B6" s="276">
        <v>0</v>
      </c>
      <c r="C6" s="284"/>
      <c r="D6" s="284"/>
      <c r="E6" s="285"/>
    </row>
    <row r="7" spans="1:5" ht="13.5" thickBot="1" x14ac:dyDescent="0.25">
      <c r="A7" s="287"/>
      <c r="B7" s="284"/>
      <c r="C7" s="284"/>
      <c r="D7" s="284"/>
      <c r="E7" s="285"/>
    </row>
    <row r="8" spans="1:5" ht="13.5" thickBot="1" x14ac:dyDescent="0.25">
      <c r="A8" s="280"/>
      <c r="B8" s="281"/>
      <c r="C8" s="281"/>
      <c r="D8" s="281"/>
      <c r="E8" s="282"/>
    </row>
    <row r="9" spans="1:5" ht="18.75" thickBot="1" x14ac:dyDescent="0.3">
      <c r="A9" s="775" t="s">
        <v>194</v>
      </c>
      <c r="B9" s="776"/>
      <c r="C9" s="284"/>
      <c r="D9" s="288">
        <f>Teaching!D354</f>
        <v>0</v>
      </c>
      <c r="E9" s="285"/>
    </row>
    <row r="10" spans="1:5" ht="15.75" thickBot="1" x14ac:dyDescent="0.25">
      <c r="A10" s="771" t="s">
        <v>40</v>
      </c>
      <c r="B10" s="772"/>
      <c r="C10" s="289" t="s">
        <v>43</v>
      </c>
      <c r="D10" s="290">
        <f>B3*200</f>
        <v>100</v>
      </c>
      <c r="E10" s="285"/>
    </row>
    <row r="11" spans="1:5" ht="18.75" thickBot="1" x14ac:dyDescent="0.3">
      <c r="A11" s="769" t="s">
        <v>199</v>
      </c>
      <c r="B11" s="770"/>
      <c r="C11" s="291"/>
      <c r="D11" s="277">
        <f>D9-D10</f>
        <v>-100</v>
      </c>
      <c r="E11" s="285"/>
    </row>
    <row r="12" spans="1:5" ht="15" thickBot="1" x14ac:dyDescent="0.25">
      <c r="A12" s="292"/>
      <c r="B12" s="293"/>
      <c r="C12" s="284"/>
      <c r="D12" s="284"/>
      <c r="E12" s="285"/>
    </row>
    <row r="13" spans="1:5" ht="18.75" thickBot="1" x14ac:dyDescent="0.3">
      <c r="A13" s="775" t="s">
        <v>195</v>
      </c>
      <c r="B13" s="776"/>
      <c r="C13" s="284"/>
      <c r="D13" s="288">
        <f>Research!D343</f>
        <v>0</v>
      </c>
      <c r="E13" s="285"/>
    </row>
    <row r="14" spans="1:5" ht="15.75" thickBot="1" x14ac:dyDescent="0.25">
      <c r="A14" s="771" t="s">
        <v>41</v>
      </c>
      <c r="B14" s="772"/>
      <c r="C14" s="289" t="s">
        <v>43</v>
      </c>
      <c r="D14" s="290">
        <f>B4*200</f>
        <v>80</v>
      </c>
      <c r="E14" s="285"/>
    </row>
    <row r="15" spans="1:5" ht="18.75" thickBot="1" x14ac:dyDescent="0.3">
      <c r="A15" s="769" t="s">
        <v>200</v>
      </c>
      <c r="B15" s="770"/>
      <c r="C15" s="284"/>
      <c r="D15" s="277">
        <f>D13-D14</f>
        <v>-80</v>
      </c>
      <c r="E15" s="285"/>
    </row>
    <row r="16" spans="1:5" ht="15" thickBot="1" x14ac:dyDescent="0.25">
      <c r="A16" s="292"/>
      <c r="B16" s="293"/>
      <c r="C16" s="284"/>
      <c r="D16" s="294"/>
      <c r="E16" s="285"/>
    </row>
    <row r="17" spans="1:5" ht="18.75" thickBot="1" x14ac:dyDescent="0.3">
      <c r="A17" s="775" t="s">
        <v>196</v>
      </c>
      <c r="B17" s="776"/>
      <c r="C17" s="284"/>
      <c r="D17" s="288">
        <f>Service!D402</f>
        <v>0</v>
      </c>
      <c r="E17" s="285"/>
    </row>
    <row r="18" spans="1:5" ht="15.75" thickBot="1" x14ac:dyDescent="0.25">
      <c r="A18" s="771" t="s">
        <v>42</v>
      </c>
      <c r="B18" s="772"/>
      <c r="C18" s="289" t="s">
        <v>43</v>
      </c>
      <c r="D18" s="295">
        <f>B5*200</f>
        <v>20</v>
      </c>
      <c r="E18" s="285"/>
    </row>
    <row r="19" spans="1:5" ht="18.75" thickBot="1" x14ac:dyDescent="0.3">
      <c r="A19" s="769" t="s">
        <v>201</v>
      </c>
      <c r="B19" s="770"/>
      <c r="C19" s="284"/>
      <c r="D19" s="278">
        <f>D17-D18</f>
        <v>-20</v>
      </c>
      <c r="E19" s="285"/>
    </row>
    <row r="20" spans="1:5" ht="18.75" thickBot="1" x14ac:dyDescent="0.3">
      <c r="A20" s="296"/>
      <c r="B20" s="297"/>
      <c r="C20" s="284"/>
      <c r="D20" s="298"/>
      <c r="E20" s="285"/>
    </row>
    <row r="21" spans="1:5" ht="18.75" thickBot="1" x14ac:dyDescent="0.3">
      <c r="A21" s="299"/>
      <c r="B21" s="300" t="s">
        <v>469</v>
      </c>
      <c r="C21" s="284"/>
      <c r="D21" s="278">
        <f>'Sab-LOA'!C8</f>
        <v>0</v>
      </c>
      <c r="E21" s="285"/>
    </row>
    <row r="22" spans="1:5" ht="15.75" thickBot="1" x14ac:dyDescent="0.25">
      <c r="A22" s="771" t="s">
        <v>42</v>
      </c>
      <c r="B22" s="772"/>
      <c r="C22" s="284"/>
      <c r="D22" s="295">
        <f>B6*200</f>
        <v>0</v>
      </c>
      <c r="E22" s="285"/>
    </row>
    <row r="23" spans="1:5" ht="18.75" thickBot="1" x14ac:dyDescent="0.3">
      <c r="A23" s="287"/>
      <c r="B23" s="773" t="s">
        <v>201</v>
      </c>
      <c r="C23" s="774"/>
      <c r="D23" s="278">
        <f>D21-D22</f>
        <v>0</v>
      </c>
      <c r="E23" s="285"/>
    </row>
    <row r="24" spans="1:5" ht="18.75" thickBot="1" x14ac:dyDescent="0.3">
      <c r="A24" s="287"/>
      <c r="B24" s="403"/>
      <c r="C24" s="403"/>
      <c r="D24" s="294"/>
      <c r="E24" s="285"/>
    </row>
    <row r="25" spans="1:5" ht="33.75" customHeight="1" thickBot="1" x14ac:dyDescent="0.4">
      <c r="A25" s="767" t="s">
        <v>202</v>
      </c>
      <c r="B25" s="768"/>
      <c r="C25" s="768"/>
      <c r="D25" s="279">
        <f>SUM(D11,D15,D19,D23)</f>
        <v>-200</v>
      </c>
      <c r="E25" s="285"/>
    </row>
    <row r="26" spans="1:5" x14ac:dyDescent="0.2">
      <c r="A26" s="287"/>
      <c r="B26" s="284"/>
      <c r="C26" s="284"/>
      <c r="D26" s="284"/>
      <c r="E26" s="285"/>
    </row>
    <row r="27" spans="1:5" ht="13.5" thickBot="1" x14ac:dyDescent="0.25">
      <c r="A27" s="301"/>
      <c r="B27" s="302"/>
      <c r="C27" s="302"/>
      <c r="D27" s="302"/>
      <c r="E27" s="303"/>
    </row>
    <row r="28" spans="1:5" x14ac:dyDescent="0.2">
      <c r="C28" s="435"/>
    </row>
    <row r="29" spans="1:5" x14ac:dyDescent="0.2">
      <c r="C29" s="435"/>
    </row>
    <row r="30" spans="1:5" x14ac:dyDescent="0.2">
      <c r="C30" s="435"/>
    </row>
    <row r="31" spans="1:5" x14ac:dyDescent="0.2">
      <c r="C31" s="435"/>
    </row>
  </sheetData>
  <sheetProtection selectLockedCells="1"/>
  <mergeCells count="12">
    <mergeCell ref="A25:C25"/>
    <mergeCell ref="A15:B15"/>
    <mergeCell ref="A22:B22"/>
    <mergeCell ref="B23:C23"/>
    <mergeCell ref="A9:B9"/>
    <mergeCell ref="A10:B10"/>
    <mergeCell ref="A11:B11"/>
    <mergeCell ref="A13:B13"/>
    <mergeCell ref="A14:B14"/>
    <mergeCell ref="A17:B17"/>
    <mergeCell ref="A18:B18"/>
    <mergeCell ref="A19:B19"/>
  </mergeCells>
  <pageMargins left="0.43" right="0.39" top="0.75" bottom="0.75" header="0.3" footer="0.3"/>
  <pageSetup orientation="portrait" horizontalDpi="300" verticalDpi="300" r:id="rId1"/>
  <headerFooter>
    <oddHeader xml:space="preserve">&amp;C&amp;"Arial,Bold"&amp;14SUMMARY DATA
</oddHeader>
    <oddFooter>&amp;C&amp;F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54"/>
  <sheetViews>
    <sheetView showWhiteSpace="0" view="pageLayout" topLeftCell="A25" zoomScale="110" zoomScaleNormal="110" zoomScalePageLayoutView="110" workbookViewId="0">
      <selection activeCell="B6" sqref="B6"/>
    </sheetView>
  </sheetViews>
  <sheetFormatPr defaultColWidth="9.140625" defaultRowHeight="12.75" x14ac:dyDescent="0.2"/>
  <cols>
    <col min="1" max="1" width="35.85546875" style="97" customWidth="1"/>
    <col min="2" max="2" width="16.85546875" style="97" customWidth="1"/>
    <col min="3" max="3" width="17" style="97" customWidth="1"/>
    <col min="4" max="4" width="13.85546875" style="97" customWidth="1"/>
    <col min="5" max="5" width="7" style="97" customWidth="1"/>
    <col min="6" max="16384" width="9.140625" style="97"/>
  </cols>
  <sheetData>
    <row r="1" spans="1:5" s="461" customFormat="1" ht="0.75" customHeight="1" thickBot="1" x14ac:dyDescent="0.25">
      <c r="A1" s="71"/>
      <c r="B1" s="71"/>
      <c r="C1" s="71"/>
      <c r="D1" s="71"/>
      <c r="E1" s="71"/>
    </row>
    <row r="2" spans="1:5" s="461" customFormat="1" ht="30" customHeight="1" thickBot="1" x14ac:dyDescent="0.4">
      <c r="A2" s="790" t="s">
        <v>8</v>
      </c>
      <c r="B2" s="791"/>
      <c r="C2" s="791"/>
      <c r="D2" s="791"/>
      <c r="E2" s="792"/>
    </row>
    <row r="3" spans="1:5" s="461" customFormat="1" ht="26.25" customHeight="1" thickBot="1" x14ac:dyDescent="0.3">
      <c r="A3" s="72" t="s">
        <v>348</v>
      </c>
      <c r="B3" s="73"/>
      <c r="C3" s="73"/>
      <c r="D3" s="73"/>
      <c r="E3" s="74"/>
    </row>
    <row r="4" spans="1:5" s="461" customFormat="1" ht="13.5" thickBot="1" x14ac:dyDescent="0.25">
      <c r="A4" s="75" t="s">
        <v>2</v>
      </c>
      <c r="B4" s="76"/>
      <c r="C4" s="76"/>
      <c r="D4" s="76"/>
      <c r="E4" s="77"/>
    </row>
    <row r="5" spans="1:5" s="461" customFormat="1" x14ac:dyDescent="0.2">
      <c r="A5" s="396" t="s">
        <v>547</v>
      </c>
      <c r="B5" s="79" t="s">
        <v>4</v>
      </c>
      <c r="C5" s="80"/>
      <c r="D5" s="79" t="s">
        <v>15</v>
      </c>
      <c r="E5" s="78"/>
    </row>
    <row r="6" spans="1:5" s="461" customFormat="1" x14ac:dyDescent="0.2">
      <c r="A6" s="432" t="s">
        <v>0</v>
      </c>
      <c r="B6" s="28"/>
      <c r="C6" s="78"/>
      <c r="D6" s="460">
        <f>LOOKUP(B6,{0,1,2,3,4},{0,6.66,13.33,20,26.66})</f>
        <v>0</v>
      </c>
      <c r="E6" s="78"/>
    </row>
    <row r="7" spans="1:5" s="461" customFormat="1" x14ac:dyDescent="0.2">
      <c r="A7" s="432" t="s">
        <v>1</v>
      </c>
      <c r="B7" s="28"/>
      <c r="C7" s="78"/>
      <c r="D7" s="460">
        <f>LOOKUP(B7,{0,1,2,3,4},{0,6.66,13.33,20,26.66})</f>
        <v>0</v>
      </c>
      <c r="E7" s="78"/>
    </row>
    <row r="8" spans="1:5" s="461" customFormat="1" x14ac:dyDescent="0.2">
      <c r="A8" s="432" t="s">
        <v>44</v>
      </c>
      <c r="B8" s="28"/>
      <c r="C8" s="78"/>
      <c r="D8" s="460">
        <f>LOOKUP(B8,{0,1,2,3,4},{0,6.66,13.33,20,26.66})</f>
        <v>0</v>
      </c>
      <c r="E8" s="78"/>
    </row>
    <row r="9" spans="1:5" s="461" customFormat="1" x14ac:dyDescent="0.2">
      <c r="A9" s="39" t="s">
        <v>45</v>
      </c>
      <c r="B9" s="28"/>
      <c r="C9" s="78"/>
      <c r="D9" s="460">
        <f>LOOKUP(B9,{0,1,2,3,4},{0,6.66,13.33,20,26.66})</f>
        <v>0</v>
      </c>
      <c r="E9" s="78"/>
    </row>
    <row r="10" spans="1:5" s="461" customFormat="1" x14ac:dyDescent="0.2">
      <c r="A10" s="396" t="s">
        <v>551</v>
      </c>
      <c r="B10" s="97"/>
      <c r="C10" s="78"/>
      <c r="D10" s="97"/>
      <c r="E10" s="78"/>
    </row>
    <row r="11" spans="1:5" s="461" customFormat="1" x14ac:dyDescent="0.2">
      <c r="A11" s="432" t="s">
        <v>0</v>
      </c>
      <c r="B11" s="28"/>
      <c r="C11" s="78"/>
      <c r="D11" s="460">
        <f>LOOKUP(B11,{0,1,2,3,4},{0,6.66,13.33,20,26.66})</f>
        <v>0</v>
      </c>
      <c r="E11" s="78"/>
    </row>
    <row r="12" spans="1:5" s="461" customFormat="1" x14ac:dyDescent="0.2">
      <c r="A12" s="432" t="s">
        <v>1</v>
      </c>
      <c r="B12" s="28"/>
      <c r="C12" s="78"/>
      <c r="D12" s="460">
        <f>LOOKUP(B12,{0,1,2,3,4},{0,6.66,13.33,20,26.66})</f>
        <v>0</v>
      </c>
      <c r="E12" s="78"/>
    </row>
    <row r="13" spans="1:5" s="461" customFormat="1" x14ac:dyDescent="0.2">
      <c r="A13" s="39" t="s">
        <v>44</v>
      </c>
      <c r="B13" s="28"/>
      <c r="C13" s="78"/>
      <c r="D13" s="460">
        <f>LOOKUP(B13,{0,1,2,3,4},{0,6.66,13.33,20,26.66})</f>
        <v>0</v>
      </c>
      <c r="E13" s="78"/>
    </row>
    <row r="14" spans="1:5" s="461" customFormat="1" x14ac:dyDescent="0.2">
      <c r="A14" s="39" t="s">
        <v>45</v>
      </c>
      <c r="B14" s="28"/>
      <c r="C14" s="78"/>
      <c r="D14" s="460">
        <f>LOOKUP(B14,{0,1,2,3,4},{0,6.66,13.33,20,26.66})</f>
        <v>0</v>
      </c>
      <c r="E14" s="78"/>
    </row>
    <row r="15" spans="1:5" s="461" customFormat="1" ht="9" customHeight="1" x14ac:dyDescent="0.2">
      <c r="A15" s="83"/>
      <c r="B15" s="78"/>
      <c r="C15" s="78"/>
      <c r="D15" s="78"/>
      <c r="E15" s="78"/>
    </row>
    <row r="16" spans="1:5" s="461" customFormat="1" ht="13.5" thickBot="1" x14ac:dyDescent="0.25">
      <c r="A16" s="400" t="s">
        <v>242</v>
      </c>
      <c r="B16" s="78"/>
      <c r="C16" s="78"/>
      <c r="D16" s="78"/>
      <c r="E16" s="78"/>
    </row>
    <row r="17" spans="1:5" s="461" customFormat="1" x14ac:dyDescent="0.2">
      <c r="A17" s="242" t="s">
        <v>4</v>
      </c>
      <c r="B17" s="85">
        <v>4</v>
      </c>
      <c r="C17" s="86">
        <v>26.66</v>
      </c>
      <c r="D17" s="78" t="s">
        <v>3</v>
      </c>
      <c r="E17" s="78"/>
    </row>
    <row r="18" spans="1:5" x14ac:dyDescent="0.2">
      <c r="A18" s="242" t="s">
        <v>4</v>
      </c>
      <c r="B18" s="710">
        <v>3</v>
      </c>
      <c r="C18" s="87">
        <v>20</v>
      </c>
      <c r="D18" s="78" t="s">
        <v>3</v>
      </c>
      <c r="E18" s="78"/>
    </row>
    <row r="19" spans="1:5" x14ac:dyDescent="0.2">
      <c r="A19" s="242" t="s">
        <v>4</v>
      </c>
      <c r="B19" s="710">
        <v>2</v>
      </c>
      <c r="C19" s="87">
        <v>13.33</v>
      </c>
      <c r="D19" s="78" t="s">
        <v>3</v>
      </c>
      <c r="E19" s="78"/>
    </row>
    <row r="20" spans="1:5" ht="13.5" thickBot="1" x14ac:dyDescent="0.25">
      <c r="A20" s="242" t="s">
        <v>4</v>
      </c>
      <c r="B20" s="88">
        <v>1</v>
      </c>
      <c r="C20" s="89">
        <v>6.66</v>
      </c>
      <c r="D20" s="78" t="s">
        <v>3</v>
      </c>
      <c r="E20" s="78"/>
    </row>
    <row r="21" spans="1:5" ht="13.5" thickBot="1" x14ac:dyDescent="0.25">
      <c r="A21" s="419"/>
      <c r="B21" s="78"/>
      <c r="C21" s="78"/>
      <c r="D21" s="78"/>
      <c r="E21" s="78"/>
    </row>
    <row r="22" spans="1:5" ht="13.5" thickBot="1" x14ac:dyDescent="0.25">
      <c r="A22" s="84"/>
      <c r="B22" s="78"/>
      <c r="C22" s="91" t="s">
        <v>99</v>
      </c>
      <c r="D22" s="244">
        <f>SUM(D6:D14)</f>
        <v>0</v>
      </c>
      <c r="E22" s="78"/>
    </row>
    <row r="23" spans="1:5" ht="13.5" thickBot="1" x14ac:dyDescent="0.25">
      <c r="A23" s="78"/>
      <c r="B23" s="78"/>
      <c r="C23" s="78"/>
      <c r="D23" s="78"/>
      <c r="E23" s="78"/>
    </row>
    <row r="24" spans="1:5" ht="13.5" thickBot="1" x14ac:dyDescent="0.25">
      <c r="A24" s="92" t="s">
        <v>48</v>
      </c>
      <c r="B24" s="93"/>
      <c r="C24" s="93"/>
      <c r="D24" s="93"/>
      <c r="E24" s="94"/>
    </row>
    <row r="25" spans="1:5" x14ac:dyDescent="0.2">
      <c r="A25" s="78"/>
      <c r="B25" s="79" t="s">
        <v>6</v>
      </c>
      <c r="C25" s="79"/>
      <c r="D25" s="79" t="s">
        <v>3</v>
      </c>
      <c r="E25" s="78"/>
    </row>
    <row r="26" spans="1:5" x14ac:dyDescent="0.2">
      <c r="A26" s="428" t="s">
        <v>552</v>
      </c>
      <c r="B26" s="27">
        <v>0</v>
      </c>
      <c r="C26" s="30" t="s">
        <v>7</v>
      </c>
      <c r="D26" s="40">
        <f>B26*0.1</f>
        <v>0</v>
      </c>
      <c r="E26" s="78"/>
    </row>
    <row r="27" spans="1:5" ht="6" customHeight="1" x14ac:dyDescent="0.2">
      <c r="A27" s="81"/>
      <c r="B27" s="81"/>
      <c r="C27" s="78"/>
      <c r="D27" s="78"/>
      <c r="E27" s="78"/>
    </row>
    <row r="28" spans="1:5" x14ac:dyDescent="0.2">
      <c r="A28" s="95"/>
      <c r="B28" s="79" t="s">
        <v>6</v>
      </c>
      <c r="C28" s="79"/>
      <c r="D28" s="79" t="s">
        <v>3</v>
      </c>
      <c r="E28" s="78"/>
    </row>
    <row r="29" spans="1:5" x14ac:dyDescent="0.2">
      <c r="A29" s="428" t="s">
        <v>553</v>
      </c>
      <c r="B29" s="28"/>
      <c r="C29" s="96" t="s">
        <v>46</v>
      </c>
      <c r="D29" s="40">
        <f>B29*0.2</f>
        <v>0</v>
      </c>
      <c r="E29" s="78"/>
    </row>
    <row r="30" spans="1:5" x14ac:dyDescent="0.2">
      <c r="A30" s="81"/>
      <c r="B30" s="81"/>
      <c r="C30" s="78"/>
      <c r="D30" s="78"/>
      <c r="E30" s="78"/>
    </row>
    <row r="31" spans="1:5" x14ac:dyDescent="0.2">
      <c r="A31" s="81"/>
      <c r="B31" s="79" t="s">
        <v>6</v>
      </c>
      <c r="D31" s="79" t="s">
        <v>3</v>
      </c>
      <c r="E31" s="78"/>
    </row>
    <row r="32" spans="1:5" x14ac:dyDescent="0.2">
      <c r="A32" s="428" t="s">
        <v>554</v>
      </c>
      <c r="B32" s="27"/>
      <c r="C32" s="96" t="s">
        <v>7</v>
      </c>
      <c r="D32" s="40">
        <f>B32*0.1</f>
        <v>0</v>
      </c>
      <c r="E32" s="78"/>
    </row>
    <row r="33" spans="1:5" x14ac:dyDescent="0.2">
      <c r="A33" s="95"/>
      <c r="B33" s="81"/>
      <c r="C33" s="78"/>
      <c r="D33" s="78"/>
      <c r="E33" s="78"/>
    </row>
    <row r="34" spans="1:5" x14ac:dyDescent="0.2">
      <c r="A34" s="81"/>
      <c r="B34" s="79" t="s">
        <v>6</v>
      </c>
      <c r="D34" s="79" t="s">
        <v>3</v>
      </c>
      <c r="E34" s="78"/>
    </row>
    <row r="35" spans="1:5" x14ac:dyDescent="0.2">
      <c r="A35" s="428" t="s">
        <v>555</v>
      </c>
      <c r="B35" s="27">
        <v>0</v>
      </c>
      <c r="C35" s="96" t="s">
        <v>46</v>
      </c>
      <c r="D35" s="40">
        <f>B35*0.2</f>
        <v>0</v>
      </c>
      <c r="E35" s="78"/>
    </row>
    <row r="36" spans="1:5" ht="13.5" thickBot="1" x14ac:dyDescent="0.25">
      <c r="A36" s="78"/>
      <c r="B36" s="78"/>
      <c r="C36" s="78"/>
      <c r="D36" s="78"/>
      <c r="E36" s="78"/>
    </row>
    <row r="37" spans="1:5" ht="13.5" thickBot="1" x14ac:dyDescent="0.25">
      <c r="A37" s="400" t="s">
        <v>241</v>
      </c>
      <c r="B37" s="78"/>
      <c r="C37" s="91" t="s">
        <v>98</v>
      </c>
      <c r="D37" s="29">
        <f>SUM(D26,D29,D32,D35,)</f>
        <v>0</v>
      </c>
      <c r="E37" s="78"/>
    </row>
    <row r="38" spans="1:5" ht="13.5" thickBot="1" x14ac:dyDescent="0.25">
      <c r="A38" s="78"/>
      <c r="B38" s="78"/>
      <c r="C38" s="98"/>
      <c r="D38" s="99"/>
      <c r="E38" s="78"/>
    </row>
    <row r="39" spans="1:5" ht="13.5" thickBot="1" x14ac:dyDescent="0.25">
      <c r="A39" s="92" t="s">
        <v>285</v>
      </c>
      <c r="B39" s="100"/>
      <c r="C39" s="100"/>
      <c r="D39" s="100"/>
      <c r="E39" s="101"/>
    </row>
    <row r="40" spans="1:5" ht="6.75" customHeight="1" x14ac:dyDescent="0.2">
      <c r="A40" s="102"/>
      <c r="B40" s="102"/>
      <c r="C40" s="102"/>
      <c r="D40" s="102"/>
      <c r="E40" s="102"/>
    </row>
    <row r="41" spans="1:5" ht="27.75" customHeight="1" x14ac:dyDescent="0.2">
      <c r="A41" s="794" t="s">
        <v>517</v>
      </c>
      <c r="B41" s="795"/>
      <c r="C41" s="795"/>
      <c r="D41" s="795"/>
      <c r="E41" s="80"/>
    </row>
    <row r="42" spans="1:5" ht="12" customHeight="1" x14ac:dyDescent="0.2">
      <c r="A42" s="84"/>
      <c r="C42" s="79" t="s">
        <v>13</v>
      </c>
      <c r="D42" s="79" t="s">
        <v>3</v>
      </c>
      <c r="E42" s="78"/>
    </row>
    <row r="43" spans="1:5" x14ac:dyDescent="0.2">
      <c r="A43" s="429" t="s">
        <v>544</v>
      </c>
      <c r="B43" s="35"/>
      <c r="C43" s="41"/>
      <c r="D43" s="27">
        <v>0</v>
      </c>
      <c r="E43" s="78"/>
    </row>
    <row r="44" spans="1:5" x14ac:dyDescent="0.2">
      <c r="A44" s="42"/>
      <c r="B44" s="37"/>
      <c r="C44" s="41"/>
      <c r="D44" s="27">
        <v>0</v>
      </c>
      <c r="E44" s="78"/>
    </row>
    <row r="45" spans="1:5" x14ac:dyDescent="0.2">
      <c r="A45" s="43"/>
      <c r="B45" s="37"/>
      <c r="C45" s="41"/>
      <c r="D45" s="27">
        <v>0</v>
      </c>
      <c r="E45" s="78"/>
    </row>
    <row r="46" spans="1:5" x14ac:dyDescent="0.2">
      <c r="A46" s="44"/>
      <c r="B46" s="36"/>
      <c r="C46" s="41"/>
      <c r="D46" s="27">
        <v>0</v>
      </c>
      <c r="E46" s="104"/>
    </row>
    <row r="47" spans="1:5" x14ac:dyDescent="0.2">
      <c r="A47" s="430"/>
      <c r="B47" s="37"/>
      <c r="C47" s="41"/>
      <c r="D47" s="27">
        <v>0</v>
      </c>
      <c r="E47" s="104"/>
    </row>
    <row r="48" spans="1:5" x14ac:dyDescent="0.2">
      <c r="A48" s="45" t="s">
        <v>545</v>
      </c>
      <c r="B48" s="36"/>
      <c r="C48" s="41"/>
      <c r="D48" s="27">
        <v>0</v>
      </c>
      <c r="E48" s="104"/>
    </row>
    <row r="49" spans="1:5" x14ac:dyDescent="0.2">
      <c r="A49" s="45"/>
      <c r="B49" s="36"/>
      <c r="C49" s="41"/>
      <c r="D49" s="27">
        <v>0</v>
      </c>
      <c r="E49" s="104"/>
    </row>
    <row r="50" spans="1:5" x14ac:dyDescent="0.2">
      <c r="A50" s="45"/>
      <c r="B50" s="36"/>
      <c r="C50" s="41"/>
      <c r="D50" s="27">
        <v>0</v>
      </c>
      <c r="E50" s="104"/>
    </row>
    <row r="51" spans="1:5" x14ac:dyDescent="0.2">
      <c r="A51" s="45"/>
      <c r="B51" s="36"/>
      <c r="C51" s="41"/>
      <c r="D51" s="27">
        <v>0</v>
      </c>
      <c r="E51" s="104"/>
    </row>
    <row r="52" spans="1:5" x14ac:dyDescent="0.2">
      <c r="A52" s="45"/>
      <c r="B52" s="36"/>
      <c r="C52" s="41"/>
      <c r="D52" s="27">
        <v>0</v>
      </c>
      <c r="E52" s="104"/>
    </row>
    <row r="53" spans="1:5" ht="6.75" customHeight="1" thickBot="1" x14ac:dyDescent="0.25">
      <c r="A53" s="400"/>
      <c r="B53" s="104"/>
      <c r="C53" s="104"/>
      <c r="D53" s="104"/>
      <c r="E53" s="104"/>
    </row>
    <row r="54" spans="1:5" ht="15" customHeight="1" thickBot="1" x14ac:dyDescent="0.25">
      <c r="A54" s="84"/>
      <c r="B54" s="104"/>
      <c r="C54" s="91" t="s">
        <v>97</v>
      </c>
      <c r="D54" s="105">
        <f>SUM(D43:D53)</f>
        <v>0</v>
      </c>
      <c r="E54" s="106"/>
    </row>
    <row r="55" spans="1:5" ht="13.5" thickBot="1" x14ac:dyDescent="0.25">
      <c r="A55" s="796" t="s">
        <v>209</v>
      </c>
      <c r="B55" s="797"/>
      <c r="C55" s="106"/>
      <c r="D55" s="106"/>
      <c r="E55" s="106"/>
    </row>
    <row r="56" spans="1:5" ht="13.5" thickBot="1" x14ac:dyDescent="0.25"/>
    <row r="57" spans="1:5" ht="6" customHeight="1" thickBot="1" x14ac:dyDescent="0.25">
      <c r="A57" s="117"/>
      <c r="B57" s="117"/>
      <c r="C57" s="118"/>
      <c r="D57" s="119"/>
      <c r="E57" s="117"/>
    </row>
    <row r="58" spans="1:5" ht="13.5" thickBot="1" x14ac:dyDescent="0.25">
      <c r="A58" s="92" t="s">
        <v>411</v>
      </c>
      <c r="B58" s="108"/>
      <c r="C58" s="108"/>
      <c r="D58" s="120"/>
      <c r="E58" s="109"/>
    </row>
    <row r="59" spans="1:5" ht="13.5" thickBot="1" x14ac:dyDescent="0.25">
      <c r="A59" s="396" t="s">
        <v>556</v>
      </c>
      <c r="B59" s="110" t="s">
        <v>6</v>
      </c>
      <c r="C59" s="110"/>
      <c r="D59" s="110" t="s">
        <v>3</v>
      </c>
      <c r="E59" s="106"/>
    </row>
    <row r="60" spans="1:5" ht="13.5" thickBot="1" x14ac:dyDescent="0.25">
      <c r="A60" s="399" t="s">
        <v>239</v>
      </c>
      <c r="B60" s="398"/>
      <c r="C60" s="30" t="s">
        <v>233</v>
      </c>
      <c r="D60" s="30">
        <f>SUM(B60* 0.5)</f>
        <v>0</v>
      </c>
      <c r="E60" s="106"/>
    </row>
    <row r="61" spans="1:5" ht="13.5" thickBot="1" x14ac:dyDescent="0.25">
      <c r="A61" s="396" t="s">
        <v>557</v>
      </c>
      <c r="B61" s="112"/>
      <c r="C61" s="106"/>
      <c r="D61" s="112"/>
      <c r="E61" s="106"/>
    </row>
    <row r="62" spans="1:5" ht="13.5" thickBot="1" x14ac:dyDescent="0.25">
      <c r="A62" s="399" t="s">
        <v>239</v>
      </c>
      <c r="B62" s="28"/>
      <c r="C62" s="30" t="s">
        <v>233</v>
      </c>
      <c r="D62" s="30">
        <f>SUM(B62/2)</f>
        <v>0</v>
      </c>
      <c r="E62" s="106"/>
    </row>
    <row r="63" spans="1:5" ht="13.5" thickBot="1" x14ac:dyDescent="0.25">
      <c r="A63" s="396" t="s">
        <v>546</v>
      </c>
      <c r="B63" s="112"/>
      <c r="C63" s="106"/>
      <c r="D63" s="112"/>
      <c r="E63" s="106"/>
    </row>
    <row r="64" spans="1:5" ht="13.5" thickBot="1" x14ac:dyDescent="0.25">
      <c r="A64" s="399" t="s">
        <v>239</v>
      </c>
      <c r="B64" s="28"/>
      <c r="C64" s="30" t="s">
        <v>233</v>
      </c>
      <c r="D64" s="30">
        <f>SUM(B64/2)</f>
        <v>0</v>
      </c>
      <c r="E64" s="106"/>
    </row>
    <row r="65" spans="1:5" ht="13.5" thickBot="1" x14ac:dyDescent="0.25">
      <c r="A65" s="121"/>
      <c r="B65" s="112"/>
      <c r="C65" s="106"/>
      <c r="D65" s="112"/>
      <c r="E65" s="106"/>
    </row>
    <row r="66" spans="1:5" ht="16.5" customHeight="1" thickBot="1" x14ac:dyDescent="0.25">
      <c r="A66" s="400" t="s">
        <v>240</v>
      </c>
      <c r="B66" s="123"/>
      <c r="C66" s="91" t="s">
        <v>412</v>
      </c>
      <c r="D66" s="124">
        <f>SUM(D60:D64)</f>
        <v>0</v>
      </c>
      <c r="E66" s="122"/>
    </row>
    <row r="67" spans="1:5" ht="9" customHeight="1" thickBot="1" x14ac:dyDescent="0.25">
      <c r="A67" s="419"/>
      <c r="B67" s="123"/>
      <c r="C67" s="122"/>
      <c r="D67" s="123"/>
      <c r="E67" s="122"/>
    </row>
    <row r="68" spans="1:5" ht="24.75" customHeight="1" thickBot="1" x14ac:dyDescent="0.3">
      <c r="A68" s="783" t="s">
        <v>413</v>
      </c>
      <c r="B68" s="784"/>
      <c r="C68" s="785"/>
      <c r="D68" s="125">
        <f>SUM(D66,D54,D37,D22)</f>
        <v>0</v>
      </c>
      <c r="E68" s="126"/>
    </row>
    <row r="69" spans="1:5" ht="9" customHeight="1" thickBot="1" x14ac:dyDescent="0.3">
      <c r="A69" s="127"/>
      <c r="B69" s="127"/>
      <c r="C69" s="127"/>
      <c r="D69" s="128"/>
      <c r="E69" s="106"/>
    </row>
    <row r="70" spans="1:5" ht="6" customHeight="1" x14ac:dyDescent="0.2">
      <c r="A70" s="129"/>
      <c r="B70" s="130"/>
      <c r="C70" s="130"/>
      <c r="D70" s="131"/>
      <c r="E70" s="132"/>
    </row>
    <row r="71" spans="1:5" ht="15.75" customHeight="1" x14ac:dyDescent="0.25">
      <c r="A71" s="133" t="s">
        <v>349</v>
      </c>
      <c r="B71" s="134"/>
      <c r="C71" s="134"/>
      <c r="D71" s="135"/>
      <c r="E71" s="136"/>
    </row>
    <row r="72" spans="1:5" ht="14.25" customHeight="1" thickBot="1" x14ac:dyDescent="0.25">
      <c r="A72" s="137"/>
      <c r="B72" s="138"/>
      <c r="C72" s="138"/>
      <c r="D72" s="139"/>
      <c r="E72" s="140"/>
    </row>
    <row r="73" spans="1:5" ht="14.25" customHeight="1" thickBot="1" x14ac:dyDescent="0.25">
      <c r="A73" s="84"/>
      <c r="B73" s="126"/>
      <c r="C73" s="126"/>
      <c r="D73" s="179"/>
      <c r="E73" s="126"/>
    </row>
    <row r="74" spans="1:5" ht="14.25" customHeight="1" thickBot="1" x14ac:dyDescent="0.25">
      <c r="A74" s="92" t="s">
        <v>390</v>
      </c>
      <c r="B74" s="108"/>
      <c r="C74" s="108"/>
      <c r="D74" s="108"/>
      <c r="E74" s="109"/>
    </row>
    <row r="75" spans="1:5" ht="14.25" customHeight="1" x14ac:dyDescent="0.2">
      <c r="A75" s="106"/>
      <c r="B75" s="106"/>
      <c r="C75" s="106"/>
      <c r="D75" s="106"/>
      <c r="E75" s="106"/>
    </row>
    <row r="76" spans="1:5" ht="14.25" customHeight="1" x14ac:dyDescent="0.2">
      <c r="A76" s="417" t="s">
        <v>260</v>
      </c>
      <c r="B76" s="106"/>
      <c r="C76" s="106"/>
      <c r="D76" s="110" t="s">
        <v>3</v>
      </c>
      <c r="E76" s="106"/>
    </row>
    <row r="77" spans="1:5" ht="14.25" customHeight="1" x14ac:dyDescent="0.2">
      <c r="A77" s="425"/>
      <c r="B77" s="106"/>
      <c r="C77" s="106"/>
      <c r="D77" s="28"/>
      <c r="E77" s="106"/>
    </row>
    <row r="78" spans="1:5" ht="14.25" customHeight="1" x14ac:dyDescent="0.2">
      <c r="A78" s="425"/>
      <c r="B78" s="106"/>
      <c r="C78" s="106"/>
      <c r="D78" s="28"/>
      <c r="E78" s="106"/>
    </row>
    <row r="79" spans="1:5" ht="14.25" customHeight="1" x14ac:dyDescent="0.2">
      <c r="A79" s="425"/>
      <c r="B79" s="106"/>
      <c r="C79" s="106"/>
      <c r="D79" s="28"/>
      <c r="E79" s="106"/>
    </row>
    <row r="80" spans="1:5" ht="14.25" customHeight="1" thickBot="1" x14ac:dyDescent="0.25">
      <c r="A80" s="104" t="s">
        <v>183</v>
      </c>
      <c r="B80" s="80" t="s">
        <v>558</v>
      </c>
      <c r="C80" s="106"/>
      <c r="D80" s="112"/>
      <c r="E80" s="106"/>
    </row>
    <row r="81" spans="1:5" ht="14.25" customHeight="1" thickBot="1" x14ac:dyDescent="0.25">
      <c r="A81" s="106"/>
      <c r="B81" s="113" t="s">
        <v>9</v>
      </c>
      <c r="C81" s="114">
        <v>10</v>
      </c>
      <c r="D81" s="106"/>
      <c r="E81" s="106"/>
    </row>
    <row r="82" spans="1:5" ht="14.25" customHeight="1" x14ac:dyDescent="0.2">
      <c r="A82" s="106"/>
      <c r="B82" s="106"/>
      <c r="C82" s="106"/>
      <c r="D82" s="106"/>
      <c r="E82" s="106"/>
    </row>
    <row r="83" spans="1:5" ht="14.25" customHeight="1" x14ac:dyDescent="0.2">
      <c r="A83" s="416" t="s">
        <v>281</v>
      </c>
      <c r="B83" s="106"/>
      <c r="C83" s="106"/>
      <c r="D83" s="110" t="s">
        <v>3</v>
      </c>
      <c r="E83" s="106"/>
    </row>
    <row r="84" spans="1:5" ht="14.25" customHeight="1" x14ac:dyDescent="0.2">
      <c r="A84" s="425"/>
      <c r="B84" s="106"/>
      <c r="C84" s="106"/>
      <c r="D84" s="28"/>
      <c r="E84" s="106"/>
    </row>
    <row r="85" spans="1:5" ht="14.25" customHeight="1" x14ac:dyDescent="0.2">
      <c r="A85" s="425"/>
      <c r="B85" s="106"/>
      <c r="C85" s="106"/>
      <c r="D85" s="28"/>
      <c r="E85" s="106"/>
    </row>
    <row r="86" spans="1:5" ht="14.25" customHeight="1" x14ac:dyDescent="0.2">
      <c r="A86" s="425"/>
      <c r="B86" s="106"/>
      <c r="C86" s="106"/>
      <c r="D86" s="28"/>
      <c r="E86" s="106"/>
    </row>
    <row r="87" spans="1:5" ht="14.25" customHeight="1" thickBot="1" x14ac:dyDescent="0.25">
      <c r="A87" s="106"/>
      <c r="B87" s="78" t="s">
        <v>47</v>
      </c>
      <c r="C87" s="106"/>
      <c r="D87" s="106"/>
      <c r="E87" s="106"/>
    </row>
    <row r="88" spans="1:5" ht="14.25" customHeight="1" thickBot="1" x14ac:dyDescent="0.25">
      <c r="A88" s="106"/>
      <c r="B88" s="113" t="s">
        <v>9</v>
      </c>
      <c r="C88" s="114">
        <v>5</v>
      </c>
      <c r="D88" s="106"/>
      <c r="E88" s="106"/>
    </row>
    <row r="89" spans="1:5" ht="14.25" customHeight="1" x14ac:dyDescent="0.2">
      <c r="A89" s="106"/>
      <c r="B89" s="106"/>
      <c r="C89" s="106"/>
      <c r="D89" s="106"/>
      <c r="E89" s="106"/>
    </row>
    <row r="90" spans="1:5" ht="14.25" customHeight="1" x14ac:dyDescent="0.2">
      <c r="A90" s="418" t="s">
        <v>385</v>
      </c>
      <c r="B90" s="106"/>
      <c r="C90" s="106"/>
      <c r="D90" s="110" t="s">
        <v>3</v>
      </c>
      <c r="E90" s="106"/>
    </row>
    <row r="91" spans="1:5" ht="14.25" customHeight="1" x14ac:dyDescent="0.2">
      <c r="A91" s="425"/>
      <c r="B91" s="106"/>
      <c r="C91" s="106"/>
      <c r="D91" s="28"/>
      <c r="E91" s="106"/>
    </row>
    <row r="92" spans="1:5" ht="14.25" customHeight="1" x14ac:dyDescent="0.2">
      <c r="A92" s="425"/>
      <c r="B92" s="106"/>
      <c r="C92" s="106"/>
      <c r="D92" s="28"/>
      <c r="E92" s="106"/>
    </row>
    <row r="93" spans="1:5" ht="14.25" customHeight="1" x14ac:dyDescent="0.2">
      <c r="A93" s="46"/>
      <c r="B93" s="106"/>
      <c r="C93" s="106"/>
      <c r="D93" s="28"/>
      <c r="E93" s="106"/>
    </row>
    <row r="94" spans="1:5" ht="14.25" customHeight="1" x14ac:dyDescent="0.2">
      <c r="A94" s="46"/>
      <c r="B94" s="106"/>
      <c r="C94" s="106"/>
      <c r="D94" s="28"/>
      <c r="E94" s="106"/>
    </row>
    <row r="95" spans="1:5" ht="14.25" customHeight="1" thickBot="1" x14ac:dyDescent="0.25">
      <c r="A95" s="106"/>
      <c r="B95" s="78" t="s">
        <v>47</v>
      </c>
      <c r="C95" s="106"/>
      <c r="E95" s="106"/>
    </row>
    <row r="96" spans="1:5" ht="14.25" customHeight="1" thickBot="1" x14ac:dyDescent="0.25">
      <c r="A96" s="106"/>
      <c r="B96" s="113" t="s">
        <v>9</v>
      </c>
      <c r="C96" s="114">
        <v>1</v>
      </c>
      <c r="D96" s="106"/>
      <c r="E96" s="106"/>
    </row>
    <row r="97" spans="1:5" ht="14.25" customHeight="1" thickBot="1" x14ac:dyDescent="0.25"/>
    <row r="98" spans="1:5" ht="14.25" customHeight="1" thickBot="1" x14ac:dyDescent="0.25">
      <c r="A98" s="419"/>
      <c r="B98" s="106"/>
      <c r="C98" s="91" t="s">
        <v>391</v>
      </c>
      <c r="D98" s="105">
        <f>SUM(D77:D79,D84:D86,D91:D94)</f>
        <v>0</v>
      </c>
      <c r="E98" s="106"/>
    </row>
    <row r="99" spans="1:5" ht="14.25" customHeight="1" thickBot="1" x14ac:dyDescent="0.25">
      <c r="A99" s="419"/>
      <c r="B99" s="106"/>
      <c r="C99" s="178"/>
      <c r="D99" s="179"/>
      <c r="E99" s="106"/>
    </row>
    <row r="100" spans="1:5" ht="14.25" customHeight="1" thickBot="1" x14ac:dyDescent="0.25">
      <c r="A100" s="92" t="s">
        <v>392</v>
      </c>
      <c r="B100" s="108"/>
      <c r="C100" s="108"/>
      <c r="D100" s="120"/>
      <c r="E100" s="109"/>
    </row>
    <row r="101" spans="1:5" ht="14.25" customHeight="1" x14ac:dyDescent="0.2">
      <c r="A101" s="106"/>
      <c r="B101" s="106"/>
      <c r="C101" s="106"/>
      <c r="D101" s="112"/>
      <c r="E101" s="106"/>
    </row>
    <row r="102" spans="1:5" ht="14.25" customHeight="1" x14ac:dyDescent="0.2">
      <c r="A102" s="417" t="s">
        <v>282</v>
      </c>
      <c r="B102" s="106"/>
      <c r="C102" s="106"/>
      <c r="D102" s="110" t="s">
        <v>3</v>
      </c>
      <c r="E102" s="106"/>
    </row>
    <row r="103" spans="1:5" ht="14.25" customHeight="1" x14ac:dyDescent="0.2">
      <c r="A103" s="425"/>
      <c r="B103" s="106"/>
      <c r="C103" s="106"/>
      <c r="D103" s="28"/>
      <c r="E103" s="106"/>
    </row>
    <row r="104" spans="1:5" ht="14.25" customHeight="1" x14ac:dyDescent="0.2">
      <c r="A104" s="425"/>
      <c r="B104" s="141" t="s">
        <v>183</v>
      </c>
      <c r="C104" s="106"/>
      <c r="D104" s="28"/>
      <c r="E104" s="106"/>
    </row>
    <row r="105" spans="1:5" ht="14.25" customHeight="1" x14ac:dyDescent="0.2">
      <c r="A105" s="39"/>
      <c r="B105" s="106"/>
      <c r="C105" s="106"/>
      <c r="D105" s="28"/>
      <c r="E105" s="106"/>
    </row>
    <row r="106" spans="1:5" ht="14.25" customHeight="1" thickBot="1" x14ac:dyDescent="0.25">
      <c r="A106" s="106"/>
      <c r="B106" s="78" t="s">
        <v>47</v>
      </c>
      <c r="C106" s="106"/>
      <c r="D106" s="112"/>
      <c r="E106" s="106"/>
    </row>
    <row r="107" spans="1:5" ht="14.25" customHeight="1" thickBot="1" x14ac:dyDescent="0.25">
      <c r="A107" s="106"/>
      <c r="B107" s="113" t="s">
        <v>10</v>
      </c>
      <c r="C107" s="114">
        <v>3</v>
      </c>
      <c r="D107" s="112"/>
      <c r="E107" s="106"/>
    </row>
    <row r="108" spans="1:5" ht="30" customHeight="1" x14ac:dyDescent="0.2">
      <c r="A108" s="106"/>
      <c r="B108" s="106"/>
      <c r="C108" s="106"/>
      <c r="D108" s="112"/>
      <c r="E108" s="106"/>
    </row>
    <row r="109" spans="1:5" ht="14.25" customHeight="1" x14ac:dyDescent="0.2">
      <c r="A109" s="649" t="s">
        <v>484</v>
      </c>
      <c r="B109" s="106"/>
      <c r="C109" s="106"/>
      <c r="D109" s="110" t="s">
        <v>3</v>
      </c>
      <c r="E109" s="106"/>
    </row>
    <row r="110" spans="1:5" ht="14.25" customHeight="1" x14ac:dyDescent="0.2">
      <c r="A110" s="425"/>
      <c r="B110" s="106"/>
      <c r="C110" s="106"/>
      <c r="D110" s="28"/>
      <c r="E110" s="106"/>
    </row>
    <row r="111" spans="1:5" ht="14.25" customHeight="1" x14ac:dyDescent="0.2">
      <c r="A111" s="46"/>
      <c r="B111" s="106"/>
      <c r="C111" s="106"/>
      <c r="D111" s="28"/>
      <c r="E111" s="106"/>
    </row>
    <row r="112" spans="1:5" ht="14.25" customHeight="1" thickBot="1" x14ac:dyDescent="0.25">
      <c r="A112" s="106"/>
      <c r="B112" s="78" t="s">
        <v>47</v>
      </c>
      <c r="C112" s="106"/>
      <c r="D112" s="112"/>
      <c r="E112" s="106"/>
    </row>
    <row r="113" spans="1:5" ht="14.25" customHeight="1" thickBot="1" x14ac:dyDescent="0.25">
      <c r="A113" s="106"/>
      <c r="B113" s="113" t="s">
        <v>10</v>
      </c>
      <c r="C113" s="114">
        <v>1</v>
      </c>
      <c r="D113" s="112"/>
      <c r="E113" s="106"/>
    </row>
    <row r="114" spans="1:5" ht="14.25" customHeight="1" thickBot="1" x14ac:dyDescent="0.25">
      <c r="A114" s="419"/>
      <c r="B114" s="115"/>
      <c r="C114" s="116"/>
      <c r="D114" s="106"/>
      <c r="E114" s="106"/>
    </row>
    <row r="115" spans="1:5" ht="14.25" customHeight="1" thickBot="1" x14ac:dyDescent="0.25">
      <c r="A115" s="106"/>
      <c r="B115" s="115"/>
      <c r="C115" s="91" t="s">
        <v>89</v>
      </c>
      <c r="D115" s="142">
        <f>SUM(D103:D105,D110:D111)</f>
        <v>0</v>
      </c>
      <c r="E115" s="106"/>
    </row>
    <row r="116" spans="1:5" ht="14.25" customHeight="1" x14ac:dyDescent="0.2">
      <c r="A116" s="106"/>
      <c r="B116" s="115"/>
      <c r="C116" s="178"/>
      <c r="D116" s="226"/>
      <c r="E116" s="106"/>
    </row>
    <row r="117" spans="1:5" ht="14.25" customHeight="1" x14ac:dyDescent="0.2">
      <c r="A117" s="106"/>
      <c r="B117" s="115"/>
      <c r="C117" s="178"/>
      <c r="D117" s="226"/>
      <c r="E117" s="106"/>
    </row>
    <row r="118" spans="1:5" ht="17.25" customHeight="1" thickBot="1" x14ac:dyDescent="0.25">
      <c r="A118" s="106"/>
      <c r="B118" s="106"/>
      <c r="C118" s="106"/>
      <c r="D118" s="106"/>
      <c r="E118" s="106"/>
    </row>
    <row r="119" spans="1:5" ht="13.5" thickBot="1" x14ac:dyDescent="0.25">
      <c r="A119" s="92" t="s">
        <v>393</v>
      </c>
      <c r="B119" s="143"/>
      <c r="C119" s="143"/>
      <c r="D119" s="143"/>
      <c r="E119" s="144"/>
    </row>
    <row r="120" spans="1:5" x14ac:dyDescent="0.2">
      <c r="A120" s="145"/>
      <c r="B120" s="146" t="s">
        <v>11</v>
      </c>
      <c r="C120" s="146" t="s">
        <v>12</v>
      </c>
      <c r="D120" s="146" t="s">
        <v>3</v>
      </c>
      <c r="E120" s="147"/>
    </row>
    <row r="121" spans="1:5" x14ac:dyDescent="0.2">
      <c r="A121" s="121" t="s">
        <v>0</v>
      </c>
      <c r="B121" s="28">
        <v>0</v>
      </c>
      <c r="C121" s="414"/>
      <c r="D121" s="30">
        <f>B121*0.1</f>
        <v>0</v>
      </c>
      <c r="E121" s="106"/>
    </row>
    <row r="122" spans="1:5" x14ac:dyDescent="0.2">
      <c r="A122" s="121" t="s">
        <v>1</v>
      </c>
      <c r="B122" s="28">
        <v>0</v>
      </c>
      <c r="C122" s="415"/>
      <c r="D122" s="30">
        <f>B122*0.1</f>
        <v>0</v>
      </c>
      <c r="E122" s="106"/>
    </row>
    <row r="123" spans="1:5" ht="13.5" thickBot="1" x14ac:dyDescent="0.25">
      <c r="A123" s="121"/>
      <c r="B123" s="106"/>
      <c r="C123" s="80"/>
      <c r="D123" s="106"/>
      <c r="E123" s="106"/>
    </row>
    <row r="124" spans="1:5" ht="13.5" thickBot="1" x14ac:dyDescent="0.25">
      <c r="A124" s="106"/>
      <c r="B124" s="106"/>
      <c r="C124" s="91" t="s">
        <v>88</v>
      </c>
      <c r="D124" s="142">
        <f>SUM(D121:D122)</f>
        <v>0</v>
      </c>
      <c r="E124" s="106"/>
    </row>
    <row r="125" spans="1:5" x14ac:dyDescent="0.2">
      <c r="A125" s="106"/>
      <c r="B125" s="106"/>
      <c r="C125" s="106"/>
      <c r="D125" s="106"/>
      <c r="E125" s="106"/>
    </row>
    <row r="126" spans="1:5" ht="12.75" customHeight="1" thickBot="1" x14ac:dyDescent="0.25">
      <c r="A126" s="148"/>
      <c r="B126" s="148"/>
      <c r="C126" s="148"/>
      <c r="D126" s="148"/>
      <c r="E126" s="148"/>
    </row>
    <row r="127" spans="1:5" ht="13.5" thickBot="1" x14ac:dyDescent="0.25">
      <c r="A127" s="92" t="s">
        <v>394</v>
      </c>
      <c r="B127" s="108"/>
      <c r="C127" s="108"/>
      <c r="D127" s="108"/>
      <c r="E127" s="109"/>
    </row>
    <row r="128" spans="1:5" x14ac:dyDescent="0.2">
      <c r="A128" s="417" t="s">
        <v>14</v>
      </c>
      <c r="B128" s="725" t="s">
        <v>72</v>
      </c>
      <c r="C128" s="420" t="s">
        <v>147</v>
      </c>
      <c r="D128" s="420" t="s">
        <v>15</v>
      </c>
      <c r="E128" s="106"/>
    </row>
    <row r="129" spans="1:5" ht="20.25" customHeight="1" x14ac:dyDescent="0.2">
      <c r="A129" s="421"/>
      <c r="B129" s="31"/>
      <c r="C129" s="32">
        <v>0</v>
      </c>
      <c r="D129" s="149">
        <f>B129*C129</f>
        <v>0</v>
      </c>
      <c r="E129" s="106"/>
    </row>
    <row r="130" spans="1:5" ht="20.25" customHeight="1" x14ac:dyDescent="0.2">
      <c r="A130" s="421"/>
      <c r="B130" s="31"/>
      <c r="C130" s="32">
        <v>0</v>
      </c>
      <c r="D130" s="149">
        <f>B130*C130</f>
        <v>0</v>
      </c>
      <c r="E130" s="106"/>
    </row>
    <row r="131" spans="1:5" ht="20.25" customHeight="1" x14ac:dyDescent="0.2">
      <c r="A131" s="421"/>
      <c r="B131" s="31"/>
      <c r="C131" s="32">
        <v>0</v>
      </c>
      <c r="D131" s="149">
        <f>B131*C131</f>
        <v>0</v>
      </c>
      <c r="E131" s="106"/>
    </row>
    <row r="132" spans="1:5" ht="20.25" customHeight="1" x14ac:dyDescent="0.2">
      <c r="A132" s="421"/>
      <c r="B132" s="31"/>
      <c r="C132" s="32">
        <v>0</v>
      </c>
      <c r="D132" s="149">
        <f>B132*C132</f>
        <v>0</v>
      </c>
      <c r="E132" s="106"/>
    </row>
    <row r="133" spans="1:5" ht="20.25" customHeight="1" x14ac:dyDescent="0.2">
      <c r="A133" s="421"/>
      <c r="B133" s="31"/>
      <c r="C133" s="32">
        <v>0</v>
      </c>
      <c r="D133" s="149">
        <f>B133*C133</f>
        <v>0</v>
      </c>
      <c r="E133" s="106"/>
    </row>
    <row r="134" spans="1:5" x14ac:dyDescent="0.2">
      <c r="A134" s="106"/>
      <c r="B134" s="106"/>
      <c r="C134" s="106"/>
      <c r="D134" s="106"/>
      <c r="E134" s="106"/>
    </row>
    <row r="135" spans="1:5" ht="13.5" thickBot="1" x14ac:dyDescent="0.25">
      <c r="A135" s="106"/>
      <c r="B135" s="106"/>
      <c r="C135" s="106"/>
      <c r="D135" s="106"/>
      <c r="E135" s="106"/>
    </row>
    <row r="136" spans="1:5" ht="13.5" thickBot="1" x14ac:dyDescent="0.25">
      <c r="A136" s="106"/>
      <c r="B136" s="106"/>
      <c r="C136" s="91" t="s">
        <v>90</v>
      </c>
      <c r="D136" s="105">
        <f>SUM(D129:D133)</f>
        <v>0</v>
      </c>
      <c r="E136" s="106"/>
    </row>
    <row r="137" spans="1:5" ht="13.5" thickBot="1" x14ac:dyDescent="0.25">
      <c r="A137" s="150"/>
      <c r="B137" s="106"/>
      <c r="C137" s="106"/>
      <c r="D137" s="106"/>
      <c r="E137" s="106"/>
    </row>
    <row r="138" spans="1:5" ht="13.5" thickBot="1" x14ac:dyDescent="0.25">
      <c r="A138" s="796" t="s">
        <v>208</v>
      </c>
      <c r="B138" s="797"/>
      <c r="C138" s="106"/>
      <c r="D138" s="106"/>
      <c r="E138" s="106"/>
    </row>
    <row r="139" spans="1:5" x14ac:dyDescent="0.2">
      <c r="A139" s="106"/>
      <c r="B139" s="106"/>
      <c r="C139" s="106"/>
      <c r="D139" s="106"/>
      <c r="E139" s="106"/>
    </row>
    <row r="140" spans="1:5" x14ac:dyDescent="0.2">
      <c r="A140" s="106"/>
      <c r="B140" s="106"/>
      <c r="C140" s="106"/>
      <c r="D140" s="106"/>
      <c r="E140" s="106"/>
    </row>
    <row r="141" spans="1:5" x14ac:dyDescent="0.2">
      <c r="A141" s="106"/>
      <c r="B141" s="106"/>
      <c r="C141" s="106"/>
      <c r="D141" s="106"/>
      <c r="E141" s="106"/>
    </row>
    <row r="142" spans="1:5" ht="15" customHeight="1" thickBot="1" x14ac:dyDescent="0.25">
      <c r="A142" s="151"/>
      <c r="B142" s="151"/>
      <c r="C142" s="151"/>
      <c r="D142" s="151"/>
      <c r="E142" s="151"/>
    </row>
    <row r="143" spans="1:5" ht="13.5" thickBot="1" x14ac:dyDescent="0.25">
      <c r="A143" s="92" t="s">
        <v>395</v>
      </c>
      <c r="B143" s="108"/>
      <c r="C143" s="108"/>
      <c r="D143" s="108"/>
      <c r="E143" s="109"/>
    </row>
    <row r="144" spans="1:5" x14ac:dyDescent="0.2">
      <c r="A144" s="152"/>
      <c r="B144" s="106"/>
      <c r="C144" s="106"/>
      <c r="D144" s="106"/>
      <c r="E144" s="106"/>
    </row>
    <row r="145" spans="1:5" x14ac:dyDescent="0.2">
      <c r="A145" s="426" t="s">
        <v>276</v>
      </c>
      <c r="B145" s="154" t="s">
        <v>283</v>
      </c>
      <c r="C145" s="154" t="s">
        <v>17</v>
      </c>
      <c r="D145" s="155" t="s">
        <v>15</v>
      </c>
      <c r="E145" s="106"/>
    </row>
    <row r="146" spans="1:5" x14ac:dyDescent="0.2">
      <c r="A146" s="406"/>
      <c r="B146" s="49"/>
      <c r="C146" s="50">
        <v>1</v>
      </c>
      <c r="D146" s="156">
        <f>B146*C146</f>
        <v>0</v>
      </c>
      <c r="E146" s="106"/>
    </row>
    <row r="147" spans="1:5" x14ac:dyDescent="0.2">
      <c r="A147" s="48"/>
      <c r="B147" s="49"/>
      <c r="C147" s="50">
        <v>1</v>
      </c>
      <c r="D147" s="156">
        <f>B147*C147</f>
        <v>0</v>
      </c>
      <c r="E147" s="106"/>
    </row>
    <row r="148" spans="1:5" x14ac:dyDescent="0.2">
      <c r="A148" s="48"/>
      <c r="B148" s="49"/>
      <c r="C148" s="50">
        <v>0</v>
      </c>
      <c r="D148" s="156">
        <f>B148*C148</f>
        <v>0</v>
      </c>
      <c r="E148" s="106"/>
    </row>
    <row r="149" spans="1:5" x14ac:dyDescent="0.2">
      <c r="A149" s="48"/>
      <c r="B149" s="49"/>
      <c r="C149" s="50">
        <v>0</v>
      </c>
      <c r="D149" s="156">
        <f>B149*C149</f>
        <v>0</v>
      </c>
      <c r="E149" s="106"/>
    </row>
    <row r="150" spans="1:5" x14ac:dyDescent="0.2">
      <c r="A150" s="106"/>
      <c r="B150" s="106"/>
      <c r="C150" s="106"/>
      <c r="D150" s="106"/>
      <c r="E150" s="106"/>
    </row>
    <row r="151" spans="1:5" x14ac:dyDescent="0.2">
      <c r="A151" s="106"/>
      <c r="B151" s="106"/>
      <c r="C151" s="157"/>
      <c r="D151" s="158"/>
      <c r="E151" s="106"/>
    </row>
    <row r="152" spans="1:5" ht="13.5" thickBot="1" x14ac:dyDescent="0.25">
      <c r="A152" s="150"/>
      <c r="B152" s="104" t="s">
        <v>284</v>
      </c>
      <c r="C152" s="106"/>
      <c r="D152" s="106"/>
      <c r="E152" s="106"/>
    </row>
    <row r="153" spans="1:5" x14ac:dyDescent="0.2">
      <c r="A153" s="106"/>
      <c r="B153" s="159" t="s">
        <v>50</v>
      </c>
      <c r="C153" s="86">
        <v>4</v>
      </c>
      <c r="D153" s="106"/>
      <c r="E153" s="106"/>
    </row>
    <row r="154" spans="1:5" ht="13.5" thickBot="1" x14ac:dyDescent="0.25">
      <c r="A154" s="106"/>
      <c r="B154" s="160" t="s">
        <v>87</v>
      </c>
      <c r="C154" s="89">
        <v>2</v>
      </c>
      <c r="D154" s="106"/>
      <c r="E154" s="106"/>
    </row>
    <row r="155" spans="1:5" x14ac:dyDescent="0.2">
      <c r="A155" s="106"/>
      <c r="B155" s="161"/>
      <c r="C155" s="112"/>
      <c r="D155" s="106"/>
      <c r="E155" s="106"/>
    </row>
    <row r="156" spans="1:5" ht="13.5" thickBot="1" x14ac:dyDescent="0.25">
      <c r="A156" s="106"/>
      <c r="B156" s="106"/>
      <c r="C156" s="106"/>
      <c r="D156" s="106"/>
      <c r="E156" s="106"/>
    </row>
    <row r="157" spans="1:5" x14ac:dyDescent="0.2">
      <c r="A157" s="106"/>
      <c r="B157" s="85" t="s">
        <v>16</v>
      </c>
      <c r="C157" s="162">
        <v>1</v>
      </c>
      <c r="D157" s="106"/>
      <c r="E157" s="106"/>
    </row>
    <row r="158" spans="1:5" ht="15" thickBot="1" x14ac:dyDescent="0.25">
      <c r="A158" s="106"/>
      <c r="B158" s="163" t="s">
        <v>69</v>
      </c>
      <c r="C158" s="164" t="s">
        <v>70</v>
      </c>
      <c r="D158" s="106"/>
      <c r="E158" s="106"/>
    </row>
    <row r="159" spans="1:5" x14ac:dyDescent="0.2">
      <c r="A159" s="106"/>
      <c r="B159" s="121"/>
      <c r="C159" s="165"/>
      <c r="D159" s="106"/>
      <c r="E159" s="106"/>
    </row>
    <row r="160" spans="1:5" ht="13.5" thickBot="1" x14ac:dyDescent="0.25">
      <c r="A160" s="166"/>
      <c r="B160" s="121"/>
      <c r="C160" s="165"/>
      <c r="D160" s="106"/>
      <c r="E160" s="106"/>
    </row>
    <row r="161" spans="1:5" ht="13.5" thickBot="1" x14ac:dyDescent="0.25">
      <c r="A161" s="90"/>
      <c r="B161" s="106"/>
      <c r="C161" s="91" t="s">
        <v>91</v>
      </c>
      <c r="D161" s="105">
        <f>SUM(D146:D149)</f>
        <v>0</v>
      </c>
      <c r="E161" s="167"/>
    </row>
    <row r="162" spans="1:5" ht="12.75" customHeight="1" thickBot="1" x14ac:dyDescent="0.25">
      <c r="A162" s="106"/>
      <c r="B162" s="106"/>
      <c r="C162" s="106"/>
      <c r="D162" s="106"/>
      <c r="E162" s="106"/>
    </row>
    <row r="163" spans="1:5" ht="13.5" thickBot="1" x14ac:dyDescent="0.25">
      <c r="A163" s="92" t="s">
        <v>396</v>
      </c>
      <c r="B163" s="108"/>
      <c r="C163" s="108"/>
      <c r="D163" s="108"/>
      <c r="E163" s="109"/>
    </row>
    <row r="164" spans="1:5" x14ac:dyDescent="0.2">
      <c r="A164" s="168" t="s">
        <v>221</v>
      </c>
      <c r="B164" s="434" t="s">
        <v>277</v>
      </c>
      <c r="C164" s="168" t="s">
        <v>220</v>
      </c>
      <c r="D164" s="168" t="s">
        <v>23</v>
      </c>
      <c r="E164" s="147"/>
    </row>
    <row r="165" spans="1:5" x14ac:dyDescent="0.2">
      <c r="A165" s="425" t="s">
        <v>492</v>
      </c>
      <c r="B165" s="47"/>
      <c r="C165" s="51"/>
      <c r="D165" s="30">
        <f>B165*C165</f>
        <v>0</v>
      </c>
      <c r="E165" s="106"/>
    </row>
    <row r="166" spans="1:5" x14ac:dyDescent="0.2">
      <c r="A166" s="46" t="s">
        <v>19</v>
      </c>
      <c r="B166" s="47"/>
      <c r="C166" s="51"/>
      <c r="D166" s="30">
        <f>B166*C166</f>
        <v>0</v>
      </c>
      <c r="E166" s="106"/>
    </row>
    <row r="167" spans="1:5" x14ac:dyDescent="0.2">
      <c r="A167" s="46" t="s">
        <v>20</v>
      </c>
      <c r="B167" s="47"/>
      <c r="C167" s="51"/>
      <c r="D167" s="30">
        <f>B167*C167</f>
        <v>0</v>
      </c>
      <c r="E167" s="106"/>
    </row>
    <row r="168" spans="1:5" ht="13.5" thickBot="1" x14ac:dyDescent="0.25">
      <c r="A168" s="106"/>
      <c r="B168" s="106"/>
      <c r="C168" s="106"/>
      <c r="D168" s="106"/>
      <c r="E168" s="106"/>
    </row>
    <row r="169" spans="1:5" ht="13.5" thickBot="1" x14ac:dyDescent="0.25">
      <c r="A169" s="106"/>
      <c r="B169" s="106"/>
      <c r="C169" s="91" t="s">
        <v>95</v>
      </c>
      <c r="D169" s="105">
        <f>SUM(D165:D167)</f>
        <v>0</v>
      </c>
      <c r="E169" s="106"/>
    </row>
    <row r="170" spans="1:5" ht="6.75" customHeight="1" x14ac:dyDescent="0.2">
      <c r="A170" s="106"/>
      <c r="B170" s="106"/>
      <c r="C170" s="106"/>
      <c r="D170" s="106"/>
      <c r="E170" s="106"/>
    </row>
    <row r="171" spans="1:5" ht="13.5" thickBot="1" x14ac:dyDescent="0.25">
      <c r="A171" s="106"/>
      <c r="B171" s="106"/>
      <c r="C171" s="169" t="s">
        <v>3</v>
      </c>
      <c r="D171" s="112"/>
      <c r="E171" s="112"/>
    </row>
    <row r="172" spans="1:5" ht="13.5" customHeight="1" x14ac:dyDescent="0.2">
      <c r="A172" s="170"/>
      <c r="B172" s="171" t="s">
        <v>234</v>
      </c>
      <c r="C172" s="86">
        <v>60</v>
      </c>
      <c r="D172" s="112"/>
      <c r="E172" s="90"/>
    </row>
    <row r="173" spans="1:5" x14ac:dyDescent="0.2">
      <c r="A173" s="172"/>
      <c r="B173" s="173" t="s">
        <v>235</v>
      </c>
      <c r="C173" s="174">
        <v>20</v>
      </c>
      <c r="D173" s="112"/>
      <c r="E173" s="90"/>
    </row>
    <row r="174" spans="1:5" ht="13.5" thickBot="1" x14ac:dyDescent="0.25">
      <c r="A174" s="172"/>
      <c r="B174" s="173" t="s">
        <v>219</v>
      </c>
      <c r="C174" s="175">
        <v>10</v>
      </c>
      <c r="D174" s="112"/>
      <c r="E174" s="90"/>
    </row>
    <row r="175" spans="1:5" ht="13.5" thickBot="1" x14ac:dyDescent="0.25">
      <c r="B175" s="106"/>
      <c r="C175" s="112"/>
      <c r="D175" s="112"/>
      <c r="E175" s="112"/>
    </row>
    <row r="176" spans="1:5" x14ac:dyDescent="0.2">
      <c r="A176" s="106"/>
      <c r="B176" s="85" t="s">
        <v>16</v>
      </c>
      <c r="C176" s="162">
        <v>1</v>
      </c>
      <c r="D176" s="106"/>
      <c r="E176" s="106"/>
    </row>
    <row r="177" spans="1:5" ht="13.5" thickBot="1" x14ac:dyDescent="0.25">
      <c r="A177" s="106"/>
      <c r="B177" s="176" t="s">
        <v>69</v>
      </c>
      <c r="C177" s="177" t="s">
        <v>70</v>
      </c>
      <c r="D177" s="106"/>
      <c r="E177" s="106"/>
    </row>
    <row r="178" spans="1:5" ht="13.5" customHeight="1" thickBot="1" x14ac:dyDescent="0.25">
      <c r="A178" s="106"/>
      <c r="B178" s="106"/>
      <c r="C178" s="106"/>
      <c r="D178" s="106"/>
      <c r="E178" s="106"/>
    </row>
    <row r="179" spans="1:5" ht="13.5" thickBot="1" x14ac:dyDescent="0.25">
      <c r="A179" s="92" t="s">
        <v>397</v>
      </c>
      <c r="B179" s="108"/>
      <c r="C179" s="108"/>
      <c r="D179" s="108"/>
      <c r="E179" s="109"/>
    </row>
    <row r="180" spans="1:5" ht="13.5" thickBot="1" x14ac:dyDescent="0.25">
      <c r="A180" s="106"/>
      <c r="B180" s="106"/>
      <c r="C180" s="320" t="s">
        <v>24</v>
      </c>
      <c r="D180" s="106"/>
      <c r="E180" s="106"/>
    </row>
    <row r="181" spans="1:5" ht="13.5" thickBot="1" x14ac:dyDescent="0.25">
      <c r="A181" s="397" t="s">
        <v>548</v>
      </c>
      <c r="B181" s="41"/>
      <c r="C181" s="30">
        <v>1</v>
      </c>
      <c r="D181" s="183">
        <f>SUM(B181*C181)</f>
        <v>0</v>
      </c>
      <c r="E181" s="106"/>
    </row>
    <row r="182" spans="1:5" ht="4.5" customHeight="1" thickBot="1" x14ac:dyDescent="0.25">
      <c r="A182" s="106"/>
      <c r="B182" s="106"/>
      <c r="C182" s="106"/>
      <c r="D182" s="106"/>
      <c r="E182" s="106"/>
    </row>
    <row r="183" spans="1:5" ht="13.5" thickBot="1" x14ac:dyDescent="0.25">
      <c r="A183" s="106"/>
      <c r="B183" s="106"/>
      <c r="C183" s="91" t="s">
        <v>414</v>
      </c>
      <c r="D183" s="105">
        <f>SUM(D181)</f>
        <v>0</v>
      </c>
      <c r="E183" s="106"/>
    </row>
    <row r="184" spans="1:5" x14ac:dyDescent="0.2">
      <c r="A184" s="396" t="s">
        <v>237</v>
      </c>
      <c r="B184" s="106"/>
      <c r="C184" s="178"/>
      <c r="D184" s="179"/>
      <c r="E184" s="106"/>
    </row>
    <row r="185" spans="1:5" x14ac:dyDescent="0.2">
      <c r="A185" s="650" t="s">
        <v>369</v>
      </c>
      <c r="B185" s="106"/>
      <c r="C185" s="178"/>
      <c r="D185" s="179"/>
      <c r="E185" s="106"/>
    </row>
    <row r="186" spans="1:5" ht="13.5" thickBot="1" x14ac:dyDescent="0.25">
      <c r="A186" s="117"/>
      <c r="B186" s="117"/>
      <c r="C186" s="117"/>
      <c r="D186" s="117"/>
      <c r="E186" s="117"/>
    </row>
    <row r="187" spans="1:5" ht="13.5" thickBot="1" x14ac:dyDescent="0.25">
      <c r="A187" s="92" t="s">
        <v>398</v>
      </c>
      <c r="B187" s="108"/>
      <c r="C187" s="108"/>
      <c r="D187" s="120"/>
      <c r="E187" s="109"/>
    </row>
    <row r="188" spans="1:5" x14ac:dyDescent="0.2">
      <c r="A188" s="180" t="s">
        <v>178</v>
      </c>
      <c r="B188" s="106"/>
      <c r="C188" s="106"/>
      <c r="D188" s="181" t="s">
        <v>15</v>
      </c>
      <c r="E188" s="106"/>
    </row>
    <row r="189" spans="1:5" x14ac:dyDescent="0.2">
      <c r="A189" s="432" t="s">
        <v>493</v>
      </c>
      <c r="B189" s="106"/>
      <c r="C189" s="106"/>
      <c r="D189" s="53"/>
      <c r="E189" s="106"/>
    </row>
    <row r="190" spans="1:5" x14ac:dyDescent="0.2">
      <c r="A190" s="52" t="s">
        <v>75</v>
      </c>
      <c r="B190" s="106"/>
      <c r="C190" s="106"/>
      <c r="D190" s="53"/>
      <c r="E190" s="106"/>
    </row>
    <row r="191" spans="1:5" ht="13.5" thickBot="1" x14ac:dyDescent="0.25">
      <c r="A191" s="121"/>
      <c r="B191" s="106"/>
      <c r="C191" s="106"/>
      <c r="D191" s="112"/>
      <c r="E191" s="106"/>
    </row>
    <row r="192" spans="1:5" ht="13.5" thickBot="1" x14ac:dyDescent="0.25">
      <c r="A192" s="121"/>
      <c r="B192" s="106"/>
      <c r="C192" s="630" t="s">
        <v>96</v>
      </c>
      <c r="D192" s="442">
        <f>SUM(D189:D190)</f>
        <v>0</v>
      </c>
      <c r="E192" s="106"/>
    </row>
    <row r="193" spans="1:5" ht="13.5" thickBot="1" x14ac:dyDescent="0.25">
      <c r="A193" s="150"/>
      <c r="B193" s="106"/>
      <c r="C193" s="106"/>
      <c r="D193" s="106"/>
      <c r="E193" s="106"/>
    </row>
    <row r="194" spans="1:5" x14ac:dyDescent="0.2">
      <c r="A194" s="106"/>
      <c r="B194" s="444" t="s">
        <v>279</v>
      </c>
      <c r="C194" s="86">
        <v>30</v>
      </c>
      <c r="D194" s="106"/>
      <c r="E194" s="106"/>
    </row>
    <row r="195" spans="1:5" x14ac:dyDescent="0.2">
      <c r="A195" s="106"/>
      <c r="B195" s="443" t="s">
        <v>280</v>
      </c>
      <c r="C195" s="87">
        <v>10</v>
      </c>
      <c r="D195" s="106"/>
      <c r="E195" s="106"/>
    </row>
    <row r="196" spans="1:5" ht="13.5" thickBot="1" x14ac:dyDescent="0.25">
      <c r="A196" s="106"/>
      <c r="B196" s="445" t="s">
        <v>29</v>
      </c>
      <c r="C196" s="89">
        <v>5</v>
      </c>
      <c r="D196" s="106"/>
      <c r="E196" s="106"/>
    </row>
    <row r="197" spans="1:5" ht="13.5" thickBot="1" x14ac:dyDescent="0.25">
      <c r="A197" s="106"/>
      <c r="B197" s="121"/>
      <c r="C197" s="106"/>
      <c r="D197" s="106"/>
      <c r="E197" s="106"/>
    </row>
    <row r="198" spans="1:5" ht="13.5" thickBot="1" x14ac:dyDescent="0.25">
      <c r="A198" s="92" t="s">
        <v>399</v>
      </c>
      <c r="B198" s="108"/>
      <c r="C198" s="108"/>
      <c r="D198" s="108"/>
      <c r="E198" s="109"/>
    </row>
    <row r="199" spans="1:5" x14ac:dyDescent="0.2">
      <c r="A199" s="90"/>
      <c r="B199" s="187" t="s">
        <v>52</v>
      </c>
      <c r="C199" s="187" t="s">
        <v>53</v>
      </c>
      <c r="D199" s="188" t="s">
        <v>15</v>
      </c>
      <c r="E199" s="189"/>
    </row>
    <row r="200" spans="1:5" x14ac:dyDescent="0.2">
      <c r="A200" s="432" t="s">
        <v>494</v>
      </c>
      <c r="B200" s="699"/>
      <c r="C200" s="55"/>
      <c r="D200" s="56"/>
      <c r="E200" s="189"/>
    </row>
    <row r="201" spans="1:5" x14ac:dyDescent="0.2">
      <c r="A201" s="39" t="s">
        <v>54</v>
      </c>
      <c r="B201" s="54"/>
      <c r="C201" s="55"/>
      <c r="D201" s="56"/>
      <c r="E201" s="189"/>
    </row>
    <row r="202" spans="1:5" x14ac:dyDescent="0.2">
      <c r="A202" s="39" t="s">
        <v>76</v>
      </c>
      <c r="B202" s="54"/>
      <c r="C202" s="55"/>
      <c r="D202" s="56"/>
      <c r="E202" s="189"/>
    </row>
    <row r="203" spans="1:5" x14ac:dyDescent="0.2">
      <c r="A203" s="39" t="s">
        <v>77</v>
      </c>
      <c r="B203" s="54"/>
      <c r="C203" s="55"/>
      <c r="D203" s="56"/>
      <c r="E203" s="189"/>
    </row>
    <row r="204" spans="1:5" x14ac:dyDescent="0.2">
      <c r="A204" s="39" t="s">
        <v>222</v>
      </c>
      <c r="B204" s="54"/>
      <c r="C204" s="55"/>
      <c r="D204" s="56"/>
      <c r="E204" s="189"/>
    </row>
    <row r="205" spans="1:5" x14ac:dyDescent="0.2">
      <c r="A205" s="39" t="s">
        <v>223</v>
      </c>
      <c r="B205" s="54"/>
      <c r="C205" s="55"/>
      <c r="D205" s="56"/>
      <c r="E205" s="189"/>
    </row>
    <row r="206" spans="1:5" x14ac:dyDescent="0.2">
      <c r="A206" s="39" t="s">
        <v>224</v>
      </c>
      <c r="B206" s="54"/>
      <c r="C206" s="55"/>
      <c r="D206" s="56"/>
      <c r="E206" s="189"/>
    </row>
    <row r="207" spans="1:5" x14ac:dyDescent="0.2">
      <c r="A207" s="39" t="s">
        <v>225</v>
      </c>
      <c r="B207" s="54"/>
      <c r="C207" s="57"/>
      <c r="D207" s="56"/>
      <c r="E207" s="179"/>
    </row>
    <row r="208" spans="1:5" x14ac:dyDescent="0.2">
      <c r="A208" s="39" t="s">
        <v>226</v>
      </c>
      <c r="B208" s="54"/>
      <c r="C208" s="57"/>
      <c r="D208" s="56"/>
      <c r="E208" s="179"/>
    </row>
    <row r="209" spans="1:5" x14ac:dyDescent="0.2">
      <c r="A209" s="39" t="s">
        <v>227</v>
      </c>
      <c r="B209" s="54"/>
      <c r="C209" s="57"/>
      <c r="D209" s="56"/>
      <c r="E209" s="179"/>
    </row>
    <row r="210" spans="1:5" ht="13.5" thickBot="1" x14ac:dyDescent="0.25">
      <c r="A210" s="190"/>
      <c r="B210" s="126" t="s">
        <v>210</v>
      </c>
      <c r="C210" s="126"/>
      <c r="D210" s="126"/>
      <c r="E210" s="126"/>
    </row>
    <row r="211" spans="1:5" x14ac:dyDescent="0.2">
      <c r="A211" s="126"/>
      <c r="B211" s="191" t="s">
        <v>518</v>
      </c>
      <c r="C211" s="86">
        <v>2</v>
      </c>
      <c r="D211" s="126"/>
      <c r="E211" s="126"/>
    </row>
    <row r="212" spans="1:5" ht="12.95" customHeight="1" x14ac:dyDescent="0.2">
      <c r="A212" s="126"/>
      <c r="B212" s="192" t="s">
        <v>335</v>
      </c>
      <c r="C212" s="87">
        <v>1</v>
      </c>
      <c r="D212" s="126"/>
      <c r="E212" s="126"/>
    </row>
    <row r="213" spans="1:5" ht="12.95" customHeight="1" thickBot="1" x14ac:dyDescent="0.25">
      <c r="A213" s="193"/>
      <c r="B213" s="193"/>
      <c r="C213" s="87">
        <v>0.5</v>
      </c>
      <c r="D213" s="126"/>
      <c r="E213" s="126"/>
    </row>
    <row r="214" spans="1:5" ht="13.5" thickBot="1" x14ac:dyDescent="0.25">
      <c r="A214" s="126"/>
      <c r="B214" s="126"/>
      <c r="C214" s="91" t="s">
        <v>100</v>
      </c>
      <c r="D214" s="442">
        <f>SUM(D200:D209)</f>
        <v>0</v>
      </c>
      <c r="E214" s="126"/>
    </row>
    <row r="215" spans="1:5" ht="8.25" customHeight="1" x14ac:dyDescent="0.2">
      <c r="A215" s="126"/>
      <c r="B215" s="126"/>
      <c r="C215" s="126"/>
      <c r="D215" s="126"/>
      <c r="E215" s="126"/>
    </row>
    <row r="216" spans="1:5" x14ac:dyDescent="0.2">
      <c r="A216" s="126" t="s">
        <v>105</v>
      </c>
      <c r="B216" s="126"/>
      <c r="C216" s="126"/>
      <c r="D216" s="126"/>
      <c r="E216" s="126"/>
    </row>
    <row r="217" spans="1:5" ht="7.5" customHeight="1" thickBot="1" x14ac:dyDescent="0.25">
      <c r="A217" s="194"/>
      <c r="B217" s="117"/>
      <c r="C217" s="117"/>
      <c r="D217" s="195"/>
      <c r="E217" s="195"/>
    </row>
    <row r="218" spans="1:5" ht="13.5" thickBot="1" x14ac:dyDescent="0.25">
      <c r="A218" s="92" t="s">
        <v>400</v>
      </c>
      <c r="B218" s="108"/>
      <c r="C218" s="108"/>
      <c r="D218" s="108"/>
      <c r="E218" s="109"/>
    </row>
    <row r="219" spans="1:5" x14ac:dyDescent="0.2">
      <c r="A219" s="436" t="s">
        <v>132</v>
      </c>
      <c r="B219" s="196" t="s">
        <v>52</v>
      </c>
      <c r="C219" s="446"/>
      <c r="D219" s="197" t="s">
        <v>15</v>
      </c>
      <c r="E219" s="198"/>
    </row>
    <row r="220" spans="1:5" x14ac:dyDescent="0.2">
      <c r="A220" s="432"/>
      <c r="B220" s="700"/>
      <c r="C220" s="462"/>
      <c r="D220" s="28"/>
      <c r="E220" s="126"/>
    </row>
    <row r="221" spans="1:5" x14ac:dyDescent="0.2">
      <c r="A221" s="432"/>
      <c r="B221" s="59"/>
      <c r="C221" s="462"/>
      <c r="D221" s="28"/>
      <c r="E221" s="126"/>
    </row>
    <row r="222" spans="1:5" x14ac:dyDescent="0.2">
      <c r="A222" s="432"/>
      <c r="B222" s="59"/>
      <c r="C222" s="462"/>
      <c r="D222" s="28"/>
      <c r="E222" s="126"/>
    </row>
    <row r="223" spans="1:5" x14ac:dyDescent="0.2">
      <c r="A223" s="58"/>
      <c r="B223" s="59"/>
      <c r="C223" s="462"/>
      <c r="D223" s="28"/>
      <c r="E223" s="126"/>
    </row>
    <row r="224" spans="1:5" ht="13.5" thickBot="1" x14ac:dyDescent="0.25">
      <c r="A224" s="126"/>
      <c r="B224" s="126"/>
      <c r="C224" s="126"/>
      <c r="D224" s="126"/>
      <c r="E224" s="126"/>
    </row>
    <row r="225" spans="1:5" ht="13.5" thickBot="1" x14ac:dyDescent="0.25">
      <c r="A225" s="200" t="s">
        <v>175</v>
      </c>
      <c r="B225" s="201"/>
      <c r="C225" s="202"/>
      <c r="D225" s="126"/>
      <c r="E225" s="126"/>
    </row>
    <row r="226" spans="1:5" ht="13.5" thickBot="1" x14ac:dyDescent="0.25">
      <c r="A226" s="193"/>
      <c r="B226" s="193"/>
      <c r="C226" s="126"/>
      <c r="D226" s="126"/>
      <c r="E226" s="126"/>
    </row>
    <row r="227" spans="1:5" ht="13.5" thickBot="1" x14ac:dyDescent="0.25">
      <c r="A227" s="126"/>
      <c r="B227" s="126"/>
      <c r="C227" s="91" t="s">
        <v>101</v>
      </c>
      <c r="D227" s="142">
        <f>SUM(D220:D223)</f>
        <v>0</v>
      </c>
      <c r="E227" s="126"/>
    </row>
    <row r="228" spans="1:5" ht="13.5" thickBot="1" x14ac:dyDescent="0.25">
      <c r="A228" s="203"/>
      <c r="B228" s="117"/>
      <c r="C228" s="117"/>
      <c r="D228" s="117"/>
      <c r="E228" s="117"/>
    </row>
    <row r="229" spans="1:5" ht="13.5" thickBot="1" x14ac:dyDescent="0.25">
      <c r="A229" s="92" t="s">
        <v>401</v>
      </c>
      <c r="B229" s="100"/>
      <c r="C229" s="100"/>
      <c r="D229" s="100"/>
      <c r="E229" s="101"/>
    </row>
    <row r="230" spans="1:5" x14ac:dyDescent="0.2">
      <c r="A230" s="204" t="s">
        <v>181</v>
      </c>
      <c r="B230" s="187" t="s">
        <v>52</v>
      </c>
      <c r="C230" s="447"/>
      <c r="D230" s="206" t="s">
        <v>15</v>
      </c>
      <c r="E230" s="106"/>
    </row>
    <row r="231" spans="1:5" x14ac:dyDescent="0.2">
      <c r="A231" s="432"/>
      <c r="B231" s="699"/>
      <c r="C231" s="463"/>
      <c r="D231" s="28"/>
      <c r="E231" s="106"/>
    </row>
    <row r="232" spans="1:5" x14ac:dyDescent="0.2">
      <c r="A232" s="432"/>
      <c r="B232" s="54"/>
      <c r="C232" s="462"/>
      <c r="D232" s="28"/>
      <c r="E232" s="106"/>
    </row>
    <row r="233" spans="1:5" x14ac:dyDescent="0.2">
      <c r="A233" s="432"/>
      <c r="B233" s="54"/>
      <c r="C233" s="462"/>
      <c r="D233" s="28"/>
      <c r="E233" s="106"/>
    </row>
    <row r="234" spans="1:5" x14ac:dyDescent="0.2">
      <c r="A234" s="52"/>
      <c r="B234" s="54"/>
      <c r="C234" s="462"/>
      <c r="D234" s="28"/>
      <c r="E234" s="106"/>
    </row>
    <row r="235" spans="1:5" ht="13.5" thickBot="1" x14ac:dyDescent="0.25">
      <c r="A235" s="126"/>
      <c r="B235" s="126"/>
      <c r="C235" s="126"/>
      <c r="D235" s="126"/>
      <c r="E235" s="106"/>
    </row>
    <row r="236" spans="1:5" ht="13.5" thickBot="1" x14ac:dyDescent="0.25">
      <c r="A236" s="200" t="s">
        <v>153</v>
      </c>
      <c r="B236" s="201"/>
      <c r="C236" s="202"/>
      <c r="D236" s="126"/>
      <c r="E236" s="106"/>
    </row>
    <row r="237" spans="1:5" x14ac:dyDescent="0.2">
      <c r="A237" s="126"/>
      <c r="B237" s="84"/>
      <c r="C237" s="84"/>
      <c r="D237" s="126"/>
      <c r="E237" s="106"/>
    </row>
    <row r="238" spans="1:5" ht="2.25" customHeight="1" thickBot="1" x14ac:dyDescent="0.25">
      <c r="A238" s="193"/>
      <c r="B238" s="193"/>
      <c r="C238" s="126"/>
      <c r="D238" s="126"/>
      <c r="E238" s="106"/>
    </row>
    <row r="239" spans="1:5" ht="18" customHeight="1" thickBot="1" x14ac:dyDescent="0.25">
      <c r="A239" s="126"/>
      <c r="B239" s="126"/>
      <c r="C239" s="91" t="s">
        <v>415</v>
      </c>
      <c r="D239" s="142">
        <f>SUM(D231:D234)</f>
        <v>0</v>
      </c>
      <c r="E239" s="106"/>
    </row>
    <row r="240" spans="1:5" ht="6.75" customHeight="1" thickBot="1" x14ac:dyDescent="0.25">
      <c r="A240" s="207"/>
      <c r="B240" s="195"/>
      <c r="C240" s="195"/>
      <c r="D240" s="195"/>
      <c r="E240" s="117"/>
    </row>
    <row r="241" spans="1:5" ht="13.5" hidden="1" thickBot="1" x14ac:dyDescent="0.25">
      <c r="A241" s="117"/>
      <c r="B241" s="117"/>
      <c r="C241" s="117"/>
      <c r="D241" s="117"/>
      <c r="E241" s="117"/>
    </row>
    <row r="242" spans="1:5" ht="13.5" thickBot="1" x14ac:dyDescent="0.25">
      <c r="A242" s="92" t="s">
        <v>402</v>
      </c>
      <c r="B242" s="100"/>
      <c r="C242" s="100"/>
      <c r="D242" s="100"/>
      <c r="E242" s="101"/>
    </row>
    <row r="243" spans="1:5" x14ac:dyDescent="0.2">
      <c r="A243" s="208" t="s">
        <v>180</v>
      </c>
      <c r="B243" s="71"/>
      <c r="C243" s="71"/>
      <c r="D243" s="71"/>
      <c r="E243" s="71"/>
    </row>
    <row r="244" spans="1:5" x14ac:dyDescent="0.2">
      <c r="A244" s="106"/>
      <c r="B244" s="79" t="s">
        <v>32</v>
      </c>
      <c r="C244" s="79" t="s">
        <v>33</v>
      </c>
      <c r="D244" s="209" t="s">
        <v>36</v>
      </c>
      <c r="E244" s="78"/>
    </row>
    <row r="245" spans="1:5" x14ac:dyDescent="0.2">
      <c r="A245" s="793" t="s">
        <v>187</v>
      </c>
      <c r="B245" s="63"/>
      <c r="C245" s="688"/>
      <c r="D245" s="373"/>
      <c r="E245" s="78"/>
    </row>
    <row r="246" spans="1:5" x14ac:dyDescent="0.2">
      <c r="A246" s="793"/>
      <c r="B246" s="179"/>
      <c r="C246" s="179"/>
      <c r="D246" s="179"/>
      <c r="E246" s="78"/>
    </row>
    <row r="247" spans="1:5" x14ac:dyDescent="0.2">
      <c r="A247" s="210"/>
      <c r="B247" s="179"/>
      <c r="C247" s="179" t="s">
        <v>58</v>
      </c>
      <c r="D247" s="179" t="s">
        <v>3</v>
      </c>
      <c r="E247" s="78"/>
    </row>
    <row r="248" spans="1:5" x14ac:dyDescent="0.2">
      <c r="A248" s="211" t="s">
        <v>65</v>
      </c>
      <c r="B248" s="61"/>
      <c r="C248" s="103">
        <v>2.0000000000000001E-4</v>
      </c>
      <c r="D248" s="199">
        <f>SUM(B248*C248)</f>
        <v>0</v>
      </c>
      <c r="E248" s="78"/>
    </row>
    <row r="249" spans="1:5" ht="5.25" customHeight="1" x14ac:dyDescent="0.2">
      <c r="A249" s="210"/>
      <c r="B249" s="212"/>
      <c r="C249" s="689"/>
      <c r="D249" s="213"/>
      <c r="E249" s="78"/>
    </row>
    <row r="250" spans="1:5" x14ac:dyDescent="0.2">
      <c r="A250" s="126"/>
      <c r="B250" s="126"/>
      <c r="C250" s="126"/>
      <c r="D250" s="126"/>
      <c r="E250" s="78"/>
    </row>
    <row r="251" spans="1:5" x14ac:dyDescent="0.2">
      <c r="A251" s="126"/>
      <c r="B251" s="214" t="s">
        <v>80</v>
      </c>
      <c r="C251" s="215"/>
      <c r="D251" s="466">
        <f>SUM(D245,D248)</f>
        <v>0</v>
      </c>
      <c r="E251" s="78"/>
    </row>
    <row r="252" spans="1:5" ht="3.75" customHeight="1" x14ac:dyDescent="0.2">
      <c r="A252" s="126"/>
      <c r="B252" s="126"/>
      <c r="C252" s="126"/>
      <c r="D252" s="126"/>
      <c r="E252" s="78"/>
    </row>
    <row r="253" spans="1:5" x14ac:dyDescent="0.2">
      <c r="A253" s="217"/>
      <c r="B253" s="179"/>
      <c r="C253" s="217"/>
      <c r="D253" s="126"/>
      <c r="E253" s="78"/>
    </row>
    <row r="254" spans="1:5" x14ac:dyDescent="0.2">
      <c r="A254" s="217"/>
      <c r="B254" s="788" t="s">
        <v>81</v>
      </c>
      <c r="C254" s="789"/>
      <c r="D254" s="216">
        <f>SUM(D251)</f>
        <v>0</v>
      </c>
      <c r="E254" s="78"/>
    </row>
    <row r="255" spans="1:5" ht="18" customHeight="1" x14ac:dyDescent="0.2">
      <c r="A255" s="217"/>
      <c r="B255" s="179"/>
      <c r="C255" s="217"/>
      <c r="D255" s="126"/>
      <c r="E255" s="78"/>
    </row>
    <row r="256" spans="1:5" ht="6.75" customHeight="1" x14ac:dyDescent="0.2">
      <c r="A256" s="126"/>
      <c r="B256" s="126"/>
      <c r="C256" s="126"/>
      <c r="D256" s="126"/>
      <c r="E256" s="78"/>
    </row>
    <row r="257" spans="1:5" ht="12.75" customHeight="1" x14ac:dyDescent="0.2">
      <c r="A257" s="210" t="s">
        <v>82</v>
      </c>
      <c r="B257" s="786" t="s">
        <v>67</v>
      </c>
      <c r="C257" s="787"/>
      <c r="D257" s="62">
        <v>0</v>
      </c>
      <c r="E257" s="78"/>
    </row>
    <row r="258" spans="1:5" x14ac:dyDescent="0.2">
      <c r="A258" s="210"/>
      <c r="B258" s="218"/>
      <c r="C258" s="219"/>
      <c r="D258" s="213"/>
      <c r="E258" s="78"/>
    </row>
    <row r="259" spans="1:5" x14ac:dyDescent="0.2">
      <c r="A259" s="220" t="s">
        <v>138</v>
      </c>
      <c r="B259" s="212" t="s">
        <v>136</v>
      </c>
      <c r="C259" s="179" t="s">
        <v>137</v>
      </c>
      <c r="D259" s="213"/>
      <c r="E259" s="78"/>
    </row>
    <row r="260" spans="1:5" x14ac:dyDescent="0.2">
      <c r="A260" s="221" t="s">
        <v>133</v>
      </c>
      <c r="B260" s="61">
        <v>0</v>
      </c>
      <c r="C260" s="183">
        <v>4.4999999999999999E-4</v>
      </c>
      <c r="D260" s="199">
        <f>(B260*C260)</f>
        <v>0</v>
      </c>
      <c r="E260" s="78"/>
    </row>
    <row r="261" spans="1:5" x14ac:dyDescent="0.2">
      <c r="A261" s="221" t="s">
        <v>134</v>
      </c>
      <c r="B261" s="61">
        <v>0</v>
      </c>
      <c r="C261" s="183">
        <v>2E-3</v>
      </c>
      <c r="D261" s="199">
        <f>(B261*C261)</f>
        <v>0</v>
      </c>
      <c r="E261" s="78"/>
    </row>
    <row r="262" spans="1:5" x14ac:dyDescent="0.2">
      <c r="A262" s="221" t="s">
        <v>135</v>
      </c>
      <c r="B262" s="61">
        <v>0</v>
      </c>
      <c r="C262" s="183">
        <v>5.9999999999999995E-4</v>
      </c>
      <c r="D262" s="199">
        <f>(B262*C262)</f>
        <v>0</v>
      </c>
      <c r="E262" s="78"/>
    </row>
    <row r="263" spans="1:5" x14ac:dyDescent="0.2">
      <c r="A263" s="222" t="s">
        <v>218</v>
      </c>
      <c r="B263" s="61">
        <v>0</v>
      </c>
      <c r="C263" s="183">
        <v>3.5E-4</v>
      </c>
      <c r="D263" s="199">
        <f>(B263*C263)</f>
        <v>0</v>
      </c>
      <c r="E263" s="78"/>
    </row>
    <row r="264" spans="1:5" x14ac:dyDescent="0.2">
      <c r="A264" s="221" t="s">
        <v>253</v>
      </c>
      <c r="B264" s="625"/>
      <c r="C264" s="210" t="s">
        <v>254</v>
      </c>
      <c r="D264" s="60"/>
      <c r="E264" s="78"/>
    </row>
    <row r="265" spans="1:5" x14ac:dyDescent="0.2">
      <c r="A265" s="221" t="s">
        <v>255</v>
      </c>
      <c r="B265" s="625"/>
      <c r="C265" s="210" t="s">
        <v>254</v>
      </c>
      <c r="D265" s="60"/>
      <c r="E265" s="78"/>
    </row>
    <row r="266" spans="1:5" ht="12.95" customHeight="1" thickBot="1" x14ac:dyDescent="0.25">
      <c r="A266" s="126"/>
      <c r="B266" s="223"/>
      <c r="C266" s="81"/>
      <c r="D266" s="82"/>
      <c r="E266" s="78"/>
    </row>
    <row r="267" spans="1:5" ht="14.25" customHeight="1" thickBot="1" x14ac:dyDescent="0.25">
      <c r="A267" s="78"/>
      <c r="B267" s="78"/>
      <c r="C267" s="224" t="s">
        <v>60</v>
      </c>
      <c r="D267" s="345">
        <f>SUM(D254,D257,D260:D263)+D265-D264</f>
        <v>0</v>
      </c>
      <c r="E267" s="78"/>
    </row>
    <row r="268" spans="1:5" ht="17.25" customHeight="1" thickBot="1" x14ac:dyDescent="0.25">
      <c r="A268" s="84"/>
      <c r="B268" s="84"/>
      <c r="C268" s="232"/>
      <c r="D268" s="233"/>
      <c r="E268" s="78"/>
    </row>
    <row r="269" spans="1:5" x14ac:dyDescent="0.2">
      <c r="A269" s="234" t="s">
        <v>37</v>
      </c>
      <c r="B269" s="235" t="s">
        <v>36</v>
      </c>
      <c r="C269" s="79"/>
      <c r="D269" s="236"/>
      <c r="E269" s="84"/>
    </row>
    <row r="270" spans="1:5" x14ac:dyDescent="0.2">
      <c r="A270" s="237" t="s">
        <v>38</v>
      </c>
      <c r="B270" s="238">
        <v>30</v>
      </c>
      <c r="C270" s="81"/>
      <c r="D270" s="239"/>
      <c r="E270" s="78"/>
    </row>
    <row r="271" spans="1:5" x14ac:dyDescent="0.2">
      <c r="A271" s="185" t="s">
        <v>229</v>
      </c>
      <c r="B271" s="238">
        <v>20</v>
      </c>
      <c r="C271" s="81"/>
      <c r="D271" s="239"/>
      <c r="E271" s="78"/>
    </row>
    <row r="272" spans="1:5" ht="13.5" thickBot="1" x14ac:dyDescent="0.25">
      <c r="A272" s="186" t="s">
        <v>228</v>
      </c>
      <c r="B272" s="240">
        <v>10</v>
      </c>
      <c r="C272" s="81"/>
      <c r="D272" s="241"/>
      <c r="E272" s="78"/>
    </row>
    <row r="273" spans="1:5" x14ac:dyDescent="0.2">
      <c r="A273" s="83"/>
      <c r="B273" s="81"/>
      <c r="C273" s="81"/>
      <c r="D273" s="241"/>
      <c r="E273" s="78"/>
    </row>
    <row r="274" spans="1:5" ht="0.75" customHeight="1" thickBot="1" x14ac:dyDescent="0.25">
      <c r="A274" s="78"/>
      <c r="B274" s="84"/>
      <c r="C274" s="84"/>
      <c r="D274" s="84"/>
      <c r="E274" s="78"/>
    </row>
    <row r="275" spans="1:5" ht="13.5" customHeight="1" thickBot="1" x14ac:dyDescent="0.25">
      <c r="A275" s="78"/>
      <c r="B275" s="84"/>
      <c r="C275" s="675" t="s">
        <v>416</v>
      </c>
      <c r="D275" s="244">
        <f>SUM(D267)</f>
        <v>0</v>
      </c>
      <c r="E275" s="78"/>
    </row>
    <row r="276" spans="1:5" x14ac:dyDescent="0.2">
      <c r="A276" s="84"/>
      <c r="B276" s="84"/>
      <c r="C276" s="84"/>
      <c r="D276" s="84"/>
      <c r="E276" s="84"/>
    </row>
    <row r="277" spans="1:5" ht="4.5" customHeight="1" thickBot="1" x14ac:dyDescent="0.25">
      <c r="A277" s="78"/>
      <c r="B277" s="90"/>
      <c r="C277" s="90"/>
      <c r="D277" s="78"/>
      <c r="E277" s="78"/>
    </row>
    <row r="278" spans="1:5" ht="9" hidden="1" customHeight="1" thickBot="1" x14ac:dyDescent="0.25">
      <c r="A278" s="78"/>
      <c r="B278" s="78"/>
      <c r="C278" s="78"/>
      <c r="D278" s="78"/>
      <c r="E278" s="78"/>
    </row>
    <row r="279" spans="1:5" ht="13.5" thickBot="1" x14ac:dyDescent="0.25">
      <c r="A279" s="92" t="s">
        <v>403</v>
      </c>
      <c r="B279" s="100"/>
      <c r="C279" s="100"/>
      <c r="D279" s="100"/>
      <c r="E279" s="101"/>
    </row>
    <row r="280" spans="1:5" x14ac:dyDescent="0.2">
      <c r="A280" s="208" t="s">
        <v>31</v>
      </c>
      <c r="B280" s="71"/>
      <c r="C280" s="71"/>
      <c r="D280" s="71"/>
      <c r="E280" s="71"/>
    </row>
    <row r="281" spans="1:5" x14ac:dyDescent="0.2">
      <c r="A281" s="78"/>
      <c r="B281" s="79" t="s">
        <v>32</v>
      </c>
      <c r="C281" s="79" t="s">
        <v>33</v>
      </c>
      <c r="D281" s="209" t="s">
        <v>36</v>
      </c>
      <c r="E281" s="78"/>
    </row>
    <row r="282" spans="1:5" x14ac:dyDescent="0.2">
      <c r="A282" s="65" t="s">
        <v>85</v>
      </c>
      <c r="B282" s="63"/>
      <c r="C282" s="64"/>
      <c r="D282" s="373"/>
      <c r="E282" s="78"/>
    </row>
    <row r="283" spans="1:5" x14ac:dyDescent="0.2">
      <c r="A283" s="242"/>
      <c r="B283" s="230"/>
      <c r="C283" s="230"/>
      <c r="D283" s="230"/>
      <c r="E283" s="78"/>
    </row>
    <row r="284" spans="1:5" x14ac:dyDescent="0.2">
      <c r="A284" s="242"/>
      <c r="C284" s="232" t="s">
        <v>59</v>
      </c>
      <c r="D284" s="67">
        <v>0</v>
      </c>
      <c r="E284" s="78"/>
    </row>
    <row r="285" spans="1:5" ht="8.25" customHeight="1" x14ac:dyDescent="0.2">
      <c r="A285" s="246"/>
      <c r="B285" s="84"/>
      <c r="C285" s="239"/>
      <c r="D285" s="84"/>
      <c r="E285" s="78"/>
    </row>
    <row r="286" spans="1:5" x14ac:dyDescent="0.2">
      <c r="A286" s="242"/>
      <c r="B286" s="78"/>
      <c r="C286" s="141"/>
      <c r="D286" s="78"/>
      <c r="E286" s="78"/>
    </row>
    <row r="287" spans="1:5" ht="17.25" customHeight="1" x14ac:dyDescent="0.2">
      <c r="A287" s="242"/>
      <c r="B287" s="78"/>
      <c r="C287" s="111" t="s">
        <v>192</v>
      </c>
      <c r="D287" s="245">
        <f>D284*D282</f>
        <v>0</v>
      </c>
      <c r="E287" s="78"/>
    </row>
    <row r="288" spans="1:5" ht="14.25" customHeight="1" thickBot="1" x14ac:dyDescent="0.25">
      <c r="A288" s="242"/>
      <c r="B288" s="78"/>
      <c r="C288" s="247"/>
      <c r="D288" s="81"/>
      <c r="E288" s="78"/>
    </row>
    <row r="289" spans="1:5" x14ac:dyDescent="0.2">
      <c r="A289" s="208" t="s">
        <v>35</v>
      </c>
      <c r="B289" s="71"/>
      <c r="C289" s="71"/>
      <c r="D289" s="71"/>
      <c r="E289" s="71"/>
    </row>
    <row r="290" spans="1:5" x14ac:dyDescent="0.2">
      <c r="A290" s="78"/>
      <c r="B290" s="79" t="s">
        <v>32</v>
      </c>
      <c r="C290" s="79" t="s">
        <v>33</v>
      </c>
      <c r="D290" s="209" t="s">
        <v>36</v>
      </c>
      <c r="E290" s="78"/>
    </row>
    <row r="291" spans="1:5" x14ac:dyDescent="0.2">
      <c r="A291" s="65" t="s">
        <v>86</v>
      </c>
      <c r="B291" s="63"/>
      <c r="C291" s="64"/>
      <c r="D291" s="373"/>
      <c r="E291" s="84"/>
    </row>
    <row r="292" spans="1:5" x14ac:dyDescent="0.2">
      <c r="A292" s="83"/>
      <c r="B292" s="81"/>
      <c r="C292" s="81"/>
      <c r="D292" s="81"/>
      <c r="E292" s="78"/>
    </row>
    <row r="293" spans="1:5" x14ac:dyDescent="0.2">
      <c r="B293" s="84"/>
      <c r="C293" s="248" t="s">
        <v>59</v>
      </c>
      <c r="D293" s="67">
        <v>0.1</v>
      </c>
      <c r="E293" s="78"/>
    </row>
    <row r="294" spans="1:5" x14ac:dyDescent="0.2">
      <c r="A294" s="242"/>
      <c r="B294" s="78"/>
      <c r="C294" s="141"/>
      <c r="D294" s="78"/>
      <c r="E294" s="78"/>
    </row>
    <row r="295" spans="1:5" x14ac:dyDescent="0.2">
      <c r="A295" s="242"/>
      <c r="B295" s="78"/>
      <c r="C295" s="111" t="s">
        <v>193</v>
      </c>
      <c r="D295" s="245">
        <f>D293*D291</f>
        <v>0</v>
      </c>
      <c r="E295" s="78"/>
    </row>
    <row r="296" spans="1:5" x14ac:dyDescent="0.2">
      <c r="A296" s="242"/>
      <c r="B296" s="78"/>
      <c r="C296" s="247"/>
      <c r="D296" s="81"/>
      <c r="E296" s="78"/>
    </row>
    <row r="297" spans="1:5" x14ac:dyDescent="0.2">
      <c r="A297" s="84"/>
      <c r="B297" s="84"/>
      <c r="C297" s="84"/>
      <c r="D297" s="84"/>
      <c r="E297" s="78"/>
    </row>
    <row r="298" spans="1:5" ht="13.5" thickBot="1" x14ac:dyDescent="0.25">
      <c r="A298" s="226" t="s">
        <v>37</v>
      </c>
      <c r="C298" s="226" t="s">
        <v>33</v>
      </c>
      <c r="D298" s="230"/>
      <c r="E298" s="78"/>
    </row>
    <row r="299" spans="1:5" x14ac:dyDescent="0.2">
      <c r="A299" s="249" t="s">
        <v>38</v>
      </c>
      <c r="B299" s="250">
        <v>15</v>
      </c>
      <c r="C299" s="251" t="s">
        <v>34</v>
      </c>
      <c r="D299" s="252">
        <v>1</v>
      </c>
      <c r="E299" s="78"/>
    </row>
    <row r="300" spans="1:5" x14ac:dyDescent="0.2">
      <c r="A300" s="185" t="s">
        <v>229</v>
      </c>
      <c r="B300" s="238">
        <v>10</v>
      </c>
      <c r="C300" s="253" t="s">
        <v>71</v>
      </c>
      <c r="D300" s="254" t="s">
        <v>191</v>
      </c>
      <c r="E300" s="78"/>
    </row>
    <row r="301" spans="1:5" ht="13.5" thickBot="1" x14ac:dyDescent="0.25">
      <c r="A301" s="186" t="s">
        <v>228</v>
      </c>
      <c r="B301" s="240">
        <v>5</v>
      </c>
      <c r="C301" s="255"/>
      <c r="D301" s="256"/>
      <c r="E301" s="78"/>
    </row>
    <row r="302" spans="1:5" x14ac:dyDescent="0.2">
      <c r="A302" s="84"/>
      <c r="B302" s="84"/>
      <c r="C302" s="84"/>
      <c r="D302" s="84"/>
      <c r="E302" s="78"/>
    </row>
    <row r="303" spans="1:5" ht="13.5" thickBot="1" x14ac:dyDescent="0.25">
      <c r="A303" s="78"/>
      <c r="B303" s="81"/>
      <c r="C303" s="239"/>
      <c r="D303" s="78"/>
      <c r="E303" s="78"/>
    </row>
    <row r="304" spans="1:5" ht="13.5" thickBot="1" x14ac:dyDescent="0.25">
      <c r="A304" s="78"/>
      <c r="B304" s="78"/>
      <c r="C304" s="257" t="s">
        <v>103</v>
      </c>
      <c r="D304" s="184">
        <f>SUM(D295,D287,)</f>
        <v>0</v>
      </c>
      <c r="E304" s="78"/>
    </row>
    <row r="305" spans="1:5" x14ac:dyDescent="0.2">
      <c r="A305" s="78"/>
      <c r="B305" s="78"/>
      <c r="C305" s="106"/>
      <c r="D305" s="258"/>
      <c r="E305" s="78"/>
    </row>
    <row r="306" spans="1:5" ht="13.5" thickBot="1" x14ac:dyDescent="0.25">
      <c r="A306" s="78"/>
      <c r="B306" s="78"/>
      <c r="C306" s="106"/>
      <c r="D306" s="258"/>
      <c r="E306" s="78"/>
    </row>
    <row r="307" spans="1:5" ht="13.5" thickBot="1" x14ac:dyDescent="0.25">
      <c r="A307" s="92" t="s">
        <v>404</v>
      </c>
      <c r="B307" s="100"/>
      <c r="C307" s="100"/>
      <c r="D307" s="100"/>
      <c r="E307" s="101"/>
    </row>
    <row r="308" spans="1:5" x14ac:dyDescent="0.2">
      <c r="A308" s="426" t="s">
        <v>128</v>
      </c>
      <c r="B308" s="153" t="s">
        <v>79</v>
      </c>
      <c r="C308" s="141"/>
      <c r="D308" s="259" t="s">
        <v>15</v>
      </c>
      <c r="E308" s="78"/>
    </row>
    <row r="309" spans="1:5" x14ac:dyDescent="0.2">
      <c r="A309" s="441"/>
      <c r="B309" s="701"/>
      <c r="C309" s="464"/>
      <c r="D309" s="28"/>
      <c r="E309" s="78"/>
    </row>
    <row r="310" spans="1:5" x14ac:dyDescent="0.2">
      <c r="A310" s="441"/>
      <c r="B310" s="701"/>
      <c r="C310" s="464"/>
      <c r="D310" s="28"/>
      <c r="E310" s="78"/>
    </row>
    <row r="311" spans="1:5" ht="13.5" thickBot="1" x14ac:dyDescent="0.25">
      <c r="A311" s="450"/>
      <c r="B311" s="69"/>
      <c r="C311" s="464"/>
      <c r="D311" s="28"/>
      <c r="E311" s="78"/>
    </row>
    <row r="312" spans="1:5" ht="13.5" thickBot="1" x14ac:dyDescent="0.25">
      <c r="A312" s="261" t="s">
        <v>150</v>
      </c>
      <c r="B312" s="448"/>
      <c r="C312" s="117"/>
      <c r="D312" s="449"/>
      <c r="E312" s="78"/>
    </row>
    <row r="313" spans="1:5" ht="13.5" thickBot="1" x14ac:dyDescent="0.25">
      <c r="A313" s="78"/>
      <c r="B313" s="78"/>
      <c r="C313" s="91" t="s">
        <v>129</v>
      </c>
      <c r="D313" s="142">
        <f>SUM(D309:D311)</f>
        <v>0</v>
      </c>
      <c r="E313" s="78"/>
    </row>
    <row r="314" spans="1:5" ht="13.5" thickBot="1" x14ac:dyDescent="0.25">
      <c r="A314" s="78"/>
      <c r="B314" s="78"/>
      <c r="C314" s="106"/>
      <c r="D314" s="258"/>
      <c r="E314" s="78"/>
    </row>
    <row r="315" spans="1:5" ht="13.5" thickBot="1" x14ac:dyDescent="0.25">
      <c r="A315" s="92" t="s">
        <v>482</v>
      </c>
      <c r="B315" s="100"/>
      <c r="C315" s="100"/>
      <c r="D315" s="100"/>
      <c r="E315" s="101"/>
    </row>
    <row r="316" spans="1:5" x14ac:dyDescent="0.2">
      <c r="A316" s="426" t="s">
        <v>483</v>
      </c>
      <c r="B316" s="427"/>
      <c r="C316" s="78"/>
      <c r="D316" s="78"/>
      <c r="E316" s="78"/>
    </row>
    <row r="317" spans="1:5" x14ac:dyDescent="0.2">
      <c r="A317" s="441"/>
      <c r="B317" s="78"/>
      <c r="C317" s="78"/>
      <c r="D317" s="28"/>
      <c r="E317" s="78"/>
    </row>
    <row r="318" spans="1:5" x14ac:dyDescent="0.2">
      <c r="A318" s="441"/>
      <c r="B318" s="78"/>
      <c r="C318" s="78"/>
      <c r="D318" s="28"/>
      <c r="E318" s="78"/>
    </row>
    <row r="319" spans="1:5" x14ac:dyDescent="0.2">
      <c r="A319" s="441"/>
      <c r="B319" s="78"/>
      <c r="C319" s="78"/>
      <c r="D319" s="28"/>
      <c r="E319" s="78"/>
    </row>
    <row r="320" spans="1:5" ht="13.5" thickBot="1" x14ac:dyDescent="0.25">
      <c r="A320" s="603"/>
      <c r="B320" s="427"/>
      <c r="C320" s="78"/>
      <c r="D320" s="603"/>
      <c r="E320" s="78"/>
    </row>
    <row r="321" spans="1:5" ht="13.5" thickBot="1" x14ac:dyDescent="0.25">
      <c r="A321"/>
      <c r="B321" s="78"/>
      <c r="C321" s="91" t="s">
        <v>417</v>
      </c>
      <c r="D321" s="142">
        <f>SUM(D317:D319)</f>
        <v>0</v>
      </c>
      <c r="E321" s="78"/>
    </row>
    <row r="322" spans="1:5" ht="13.5" thickBot="1" x14ac:dyDescent="0.25">
      <c r="A322"/>
      <c r="B322" s="78"/>
      <c r="C322" s="178"/>
      <c r="D322" s="226"/>
      <c r="E322" s="78"/>
    </row>
    <row r="323" spans="1:5" ht="15.75" customHeight="1" thickBot="1" x14ac:dyDescent="0.25">
      <c r="A323" s="268" t="s">
        <v>405</v>
      </c>
      <c r="B323" s="269"/>
      <c r="C323" s="270"/>
      <c r="D323" s="271"/>
      <c r="E323" s="78"/>
    </row>
    <row r="324" spans="1:5" ht="15.75" customHeight="1" thickBot="1" x14ac:dyDescent="0.25">
      <c r="A324" s="777" t="s">
        <v>478</v>
      </c>
      <c r="B324" s="778"/>
      <c r="C324" s="778"/>
      <c r="D324" s="779"/>
      <c r="E324" s="78"/>
    </row>
    <row r="325" spans="1:5" ht="15.75" customHeight="1" x14ac:dyDescent="0.2">
      <c r="A325" s="465" t="s">
        <v>149</v>
      </c>
      <c r="B325" s="708"/>
      <c r="C325" s="525"/>
      <c r="D325" s="110" t="s">
        <v>3</v>
      </c>
      <c r="E325" s="78"/>
    </row>
    <row r="326" spans="1:5" ht="15.75" customHeight="1" x14ac:dyDescent="0.2">
      <c r="A326" s="433"/>
      <c r="B326" s="705"/>
      <c r="C326" s="90"/>
      <c r="D326" s="28"/>
      <c r="E326" s="78"/>
    </row>
    <row r="327" spans="1:5" ht="15.75" customHeight="1" x14ac:dyDescent="0.2">
      <c r="A327" s="433"/>
      <c r="B327" s="706"/>
      <c r="C327" s="706"/>
      <c r="D327" s="28"/>
      <c r="E327" s="78"/>
    </row>
    <row r="328" spans="1:5" ht="15.75" customHeight="1" x14ac:dyDescent="0.2">
      <c r="A328" s="433"/>
      <c r="B328" s="706"/>
      <c r="C328" s="707"/>
      <c r="D328" s="28"/>
      <c r="E328" s="78"/>
    </row>
    <row r="329" spans="1:5" ht="15.75" customHeight="1" x14ac:dyDescent="0.2">
      <c r="A329" s="433"/>
      <c r="B329" s="706"/>
      <c r="C329" s="706"/>
      <c r="D329" s="28"/>
      <c r="E329" s="78"/>
    </row>
    <row r="330" spans="1:5" ht="15.75" customHeight="1" x14ac:dyDescent="0.2">
      <c r="A330" s="405"/>
      <c r="B330" s="707"/>
      <c r="C330" s="706"/>
      <c r="D330" s="28"/>
      <c r="E330" s="78"/>
    </row>
    <row r="331" spans="1:5" ht="15.75" customHeight="1" x14ac:dyDescent="0.2">
      <c r="A331" s="405"/>
      <c r="B331" s="707"/>
      <c r="C331" s="707"/>
      <c r="D331" s="28"/>
      <c r="E331" s="78"/>
    </row>
    <row r="332" spans="1:5" ht="15.75" customHeight="1" x14ac:dyDescent="0.2">
      <c r="A332" s="405"/>
      <c r="B332" s="707"/>
      <c r="C332" s="707"/>
      <c r="D332" s="28"/>
      <c r="E332" s="78"/>
    </row>
    <row r="333" spans="1:5" ht="15.75" customHeight="1" x14ac:dyDescent="0.2">
      <c r="A333" s="405"/>
      <c r="B333" s="707"/>
      <c r="C333" s="707"/>
      <c r="D333" s="28"/>
      <c r="E333" s="78"/>
    </row>
    <row r="334" spans="1:5" ht="15.75" customHeight="1" thickBot="1" x14ac:dyDescent="0.25">
      <c r="A334" s="106"/>
      <c r="B334" s="78"/>
      <c r="C334" s="106"/>
      <c r="D334" s="106"/>
      <c r="E334" s="78"/>
    </row>
    <row r="335" spans="1:5" ht="15.75" customHeight="1" thickBot="1" x14ac:dyDescent="0.25">
      <c r="A335" s="78"/>
      <c r="B335" s="113" t="s">
        <v>9</v>
      </c>
      <c r="C335" s="114" t="s">
        <v>185</v>
      </c>
      <c r="D335" s="106"/>
      <c r="E335" s="78"/>
    </row>
    <row r="336" spans="1:5" ht="15.75" customHeight="1" thickBot="1" x14ac:dyDescent="0.25">
      <c r="A336" s="78"/>
      <c r="B336" s="78"/>
      <c r="C336" s="106"/>
      <c r="D336" s="258"/>
      <c r="E336" s="78"/>
    </row>
    <row r="337" spans="1:5" ht="15.75" customHeight="1" thickBot="1" x14ac:dyDescent="0.25">
      <c r="A337" s="78"/>
      <c r="B337" s="78"/>
      <c r="C337" s="267" t="s">
        <v>406</v>
      </c>
      <c r="D337" s="142">
        <f>SUM(D326:D333)</f>
        <v>0</v>
      </c>
      <c r="E337" s="78"/>
    </row>
    <row r="338" spans="1:5" x14ac:dyDescent="0.2">
      <c r="A338"/>
      <c r="B338" s="78"/>
      <c r="C338" s="178"/>
      <c r="D338" s="226"/>
      <c r="E338" s="78"/>
    </row>
    <row r="339" spans="1:5" ht="3.75" customHeight="1" x14ac:dyDescent="0.2">
      <c r="A339" s="106"/>
      <c r="B339" s="106"/>
      <c r="C339" s="106"/>
      <c r="D339" s="106"/>
      <c r="E339" s="106"/>
    </row>
    <row r="340" spans="1:5" x14ac:dyDescent="0.2">
      <c r="A340" s="106"/>
      <c r="B340" s="106"/>
      <c r="C340" s="106"/>
      <c r="D340" s="106"/>
      <c r="E340" s="106"/>
    </row>
    <row r="341" spans="1:5" ht="12.75" customHeight="1" x14ac:dyDescent="0.2">
      <c r="A341" s="78"/>
      <c r="B341" s="78"/>
      <c r="C341" s="106"/>
      <c r="D341" s="258"/>
      <c r="E341" s="78"/>
    </row>
    <row r="342" spans="1:5" ht="13.5" thickBot="1" x14ac:dyDescent="0.25">
      <c r="B342" s="78"/>
      <c r="C342" s="106"/>
      <c r="D342" s="258"/>
      <c r="E342" s="78"/>
    </row>
    <row r="343" spans="1:5" ht="13.5" thickBot="1" x14ac:dyDescent="0.25">
      <c r="A343" s="92" t="s">
        <v>418</v>
      </c>
      <c r="B343" s="100"/>
      <c r="C343" s="100"/>
      <c r="D343" s="100"/>
      <c r="E343" s="101"/>
    </row>
    <row r="344" spans="1:5" x14ac:dyDescent="0.2">
      <c r="A344" s="79" t="s">
        <v>351</v>
      </c>
      <c r="C344" s="147"/>
      <c r="D344" s="208" t="s">
        <v>352</v>
      </c>
      <c r="E344" s="147"/>
    </row>
    <row r="345" spans="1:5" ht="24" customHeight="1" x14ac:dyDescent="0.2">
      <c r="A345" s="780"/>
      <c r="B345" s="781"/>
      <c r="C345" s="781"/>
      <c r="D345" s="709"/>
      <c r="E345" s="106"/>
    </row>
    <row r="346" spans="1:5" ht="29.25" customHeight="1" x14ac:dyDescent="0.2">
      <c r="A346" s="780"/>
      <c r="B346" s="781"/>
      <c r="C346" s="781"/>
      <c r="D346" s="709"/>
      <c r="E346" s="106"/>
    </row>
    <row r="347" spans="1:5" ht="27" customHeight="1" x14ac:dyDescent="0.2">
      <c r="A347" s="780"/>
      <c r="B347" s="782"/>
      <c r="C347" s="782"/>
      <c r="D347" s="709"/>
      <c r="E347" s="106"/>
    </row>
    <row r="348" spans="1:5" ht="13.5" thickBot="1" x14ac:dyDescent="0.25">
      <c r="A348" s="722" t="s">
        <v>497</v>
      </c>
      <c r="B348" s="106"/>
      <c r="C348" s="90"/>
      <c r="D348" s="90"/>
      <c r="E348" s="106"/>
    </row>
    <row r="349" spans="1:5" ht="13.5" thickBot="1" x14ac:dyDescent="0.25">
      <c r="A349" s="106"/>
      <c r="B349" s="106"/>
      <c r="C349" s="267" t="s">
        <v>350</v>
      </c>
      <c r="D349" s="184">
        <f>SUM(D345:D347)</f>
        <v>0</v>
      </c>
      <c r="E349" s="106"/>
    </row>
    <row r="350" spans="1:5" ht="13.5" thickBot="1" x14ac:dyDescent="0.25">
      <c r="B350" s="106"/>
      <c r="C350" s="272"/>
      <c r="D350" s="126"/>
      <c r="E350" s="106"/>
    </row>
    <row r="351" spans="1:5" ht="18.75" thickBot="1" x14ac:dyDescent="0.3">
      <c r="A351" s="783" t="s">
        <v>353</v>
      </c>
      <c r="B351" s="784"/>
      <c r="C351" s="785"/>
      <c r="D351" s="273">
        <f>SUM(D313,D304,D275,D239,D227,D214,D192,D183,D169,D161,D136,D124,D115,D321,D337,D349,D98)</f>
        <v>0</v>
      </c>
      <c r="E351" s="106"/>
    </row>
    <row r="353" spans="1:5" ht="13.5" thickBot="1" x14ac:dyDescent="0.25"/>
    <row r="354" spans="1:5" ht="26.25" customHeight="1" thickBot="1" x14ac:dyDescent="0.3">
      <c r="A354" s="626" t="s">
        <v>190</v>
      </c>
      <c r="B354" s="627"/>
      <c r="C354" s="628"/>
      <c r="D354" s="274">
        <f>SUM(D351,D68)</f>
        <v>0</v>
      </c>
      <c r="E354" s="275"/>
    </row>
  </sheetData>
  <sheetProtection algorithmName="SHA-512" hashValue="/1VoE8JGexcK0Z5zQY6+svn28iO1DaH+UPVTXdov1cR3/VB8dpGyMdBX5YJBEbsPHOn5qC3SAIhKMcUcpcESDw==" saltValue="EwZkTE1KxoQ1KuuxddAVpQ==" spinCount="100000" sheet="1" selectLockedCells="1"/>
  <mergeCells count="13">
    <mergeCell ref="B257:C257"/>
    <mergeCell ref="B254:C254"/>
    <mergeCell ref="A2:E2"/>
    <mergeCell ref="A245:A246"/>
    <mergeCell ref="A41:D41"/>
    <mergeCell ref="A55:B55"/>
    <mergeCell ref="A68:C68"/>
    <mergeCell ref="A138:B138"/>
    <mergeCell ref="A324:D324"/>
    <mergeCell ref="A345:C345"/>
    <mergeCell ref="A346:C346"/>
    <mergeCell ref="A347:C347"/>
    <mergeCell ref="A351:C351"/>
  </mergeCells>
  <phoneticPr fontId="5" type="noConversion"/>
  <dataValidations count="10">
    <dataValidation type="list" allowBlank="1" showInputMessage="1" showErrorMessage="1" sqref="D245">
      <formula1>UPFrontCredit</formula1>
    </dataValidation>
    <dataValidation type="list" allowBlank="1" showInputMessage="1" showErrorMessage="1" sqref="B245 B282 B291">
      <formula1>Level1</formula1>
    </dataValidation>
    <dataValidation type="list" allowBlank="1" showInputMessage="1" showErrorMessage="1" sqref="C291">
      <formula1>$C$299:$C$300</formula1>
    </dataValidation>
    <dataValidation type="list" allowBlank="1" showInputMessage="1" showErrorMessage="1" sqref="B6:B9 B11:B14">
      <formula1>CH</formula1>
    </dataValidation>
    <dataValidation type="list" allowBlank="1" showInputMessage="1" showErrorMessage="1" sqref="B146:B149">
      <formula1>Prescredits</formula1>
    </dataValidation>
    <dataValidation type="list" allowBlank="1" showInputMessage="1" showErrorMessage="1" sqref="B165:B167">
      <formula1>RSBcredits</formula1>
    </dataValidation>
    <dataValidation type="list" allowBlank="1" showInputMessage="1" showErrorMessage="1" sqref="D189:D190">
      <formula1>TeachAwards</formula1>
    </dataValidation>
    <dataValidation type="list" allowBlank="1" showInputMessage="1" showErrorMessage="1" sqref="D200:D209">
      <formula1>Journrank</formula1>
    </dataValidation>
    <dataValidation type="list" allowBlank="1" showInputMessage="1" showErrorMessage="1" sqref="D282 D291">
      <formula1>$B$299:$B$301</formula1>
    </dataValidation>
    <dataValidation type="list" allowBlank="1" showInputMessage="1" showErrorMessage="1" sqref="C282">
      <formula1>$C$299:$C$300</formula1>
    </dataValidation>
  </dataValidations>
  <pageMargins left="0.75" right="0.75" top="0.5" bottom="0.75" header="0.5" footer="0.5"/>
  <pageSetup orientation="portrait" r:id="rId1"/>
  <headerFooter alignWithMargins="0">
    <oddFooter>&amp;C&amp;8Page &amp;P of &amp;N &amp;A</oddFooter>
  </headerFooter>
  <rowBreaks count="3" manualBreakCount="3">
    <brk id="68" max="16383" man="1"/>
    <brk id="161" max="16383" man="1"/>
    <brk id="21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43"/>
  <sheetViews>
    <sheetView showGridLines="0" view="pageLayout" topLeftCell="A25" zoomScaleNormal="110" workbookViewId="0">
      <selection activeCell="A29" sqref="A29"/>
    </sheetView>
  </sheetViews>
  <sheetFormatPr defaultColWidth="9.140625" defaultRowHeight="12.75" x14ac:dyDescent="0.2"/>
  <cols>
    <col min="1" max="1" width="38" style="97" customWidth="1"/>
    <col min="2" max="2" width="16.140625" style="97" customWidth="1"/>
    <col min="3" max="3" width="18.5703125" style="97" customWidth="1"/>
    <col min="4" max="4" width="15.140625" style="97" customWidth="1"/>
    <col min="5" max="5" width="7.28515625" style="97" customWidth="1"/>
    <col min="6" max="6" width="9.140625" style="90"/>
    <col min="7" max="7" width="20.140625" style="97" customWidth="1"/>
    <col min="8" max="16384" width="9.140625" style="97"/>
  </cols>
  <sheetData>
    <row r="1" spans="1:5" ht="24" thickBot="1" x14ac:dyDescent="0.4">
      <c r="A1" s="790" t="s">
        <v>104</v>
      </c>
      <c r="B1" s="791"/>
      <c r="C1" s="791"/>
      <c r="D1" s="791"/>
      <c r="E1" s="792"/>
    </row>
    <row r="2" spans="1:5" ht="31.5" customHeight="1" thickBot="1" x14ac:dyDescent="0.3">
      <c r="A2" s="72" t="s">
        <v>419</v>
      </c>
      <c r="B2" s="304"/>
      <c r="C2" s="304"/>
      <c r="D2" s="304"/>
      <c r="E2" s="305"/>
    </row>
    <row r="3" spans="1:5" ht="13.5" thickBot="1" x14ac:dyDescent="0.25">
      <c r="A3" s="306" t="s">
        <v>420</v>
      </c>
      <c r="B3" s="108"/>
      <c r="C3" s="108"/>
      <c r="D3" s="108"/>
      <c r="E3" s="109"/>
    </row>
    <row r="4" spans="1:5" x14ac:dyDescent="0.2">
      <c r="A4" s="30" t="s">
        <v>14</v>
      </c>
      <c r="B4" s="205" t="s">
        <v>72</v>
      </c>
      <c r="C4" s="188" t="s">
        <v>177</v>
      </c>
      <c r="D4" s="307" t="s">
        <v>15</v>
      </c>
      <c r="E4" s="106"/>
    </row>
    <row r="5" spans="1:5" ht="46.5" customHeight="1" x14ac:dyDescent="0.2">
      <c r="A5" s="728"/>
      <c r="B5" s="723"/>
      <c r="C5" s="370">
        <v>0</v>
      </c>
      <c r="D5" s="308">
        <f t="shared" ref="D5:D15" si="0">B5*C5</f>
        <v>0</v>
      </c>
      <c r="E5" s="106"/>
    </row>
    <row r="6" spans="1:5" ht="46.5" customHeight="1" x14ac:dyDescent="0.2">
      <c r="A6" s="728"/>
      <c r="B6" s="723"/>
      <c r="C6" s="370">
        <v>0</v>
      </c>
      <c r="D6" s="308">
        <f t="shared" si="0"/>
        <v>0</v>
      </c>
      <c r="E6" s="106"/>
    </row>
    <row r="7" spans="1:5" ht="46.5" customHeight="1" x14ac:dyDescent="0.2">
      <c r="A7" s="728"/>
      <c r="B7" s="723"/>
      <c r="C7" s="370">
        <v>0</v>
      </c>
      <c r="D7" s="308">
        <f t="shared" si="0"/>
        <v>0</v>
      </c>
      <c r="E7" s="106"/>
    </row>
    <row r="8" spans="1:5" ht="46.5" customHeight="1" x14ac:dyDescent="0.2">
      <c r="A8" s="728"/>
      <c r="B8" s="723"/>
      <c r="C8" s="370">
        <v>0</v>
      </c>
      <c r="D8" s="308">
        <f t="shared" si="0"/>
        <v>0</v>
      </c>
      <c r="E8" s="106"/>
    </row>
    <row r="9" spans="1:5" ht="46.5" customHeight="1" x14ac:dyDescent="0.2">
      <c r="A9" s="728"/>
      <c r="B9" s="723"/>
      <c r="C9" s="370">
        <v>0</v>
      </c>
      <c r="D9" s="308">
        <f t="shared" si="0"/>
        <v>0</v>
      </c>
      <c r="E9" s="106"/>
    </row>
    <row r="10" spans="1:5" ht="46.5" customHeight="1" x14ac:dyDescent="0.2">
      <c r="A10" s="728"/>
      <c r="B10" s="723"/>
      <c r="C10" s="370">
        <v>0</v>
      </c>
      <c r="D10" s="308">
        <f t="shared" si="0"/>
        <v>0</v>
      </c>
      <c r="E10" s="106"/>
    </row>
    <row r="11" spans="1:5" ht="46.5" customHeight="1" thickBot="1" x14ac:dyDescent="0.25">
      <c r="A11" s="728"/>
      <c r="B11" s="723"/>
      <c r="C11" s="370">
        <v>0</v>
      </c>
      <c r="D11" s="308">
        <f t="shared" si="0"/>
        <v>0</v>
      </c>
      <c r="E11" s="106"/>
    </row>
    <row r="12" spans="1:5" x14ac:dyDescent="0.2">
      <c r="A12" s="306" t="s">
        <v>252</v>
      </c>
      <c r="B12" s="205" t="s">
        <v>72</v>
      </c>
      <c r="C12" s="205" t="s">
        <v>177</v>
      </c>
      <c r="D12" s="307" t="s">
        <v>15</v>
      </c>
    </row>
    <row r="13" spans="1:5" ht="46.5" customHeight="1" x14ac:dyDescent="0.2">
      <c r="A13" s="728"/>
      <c r="B13" s="724"/>
      <c r="C13" s="370">
        <v>0</v>
      </c>
      <c r="D13" s="308">
        <f t="shared" si="0"/>
        <v>0</v>
      </c>
      <c r="E13" s="106"/>
    </row>
    <row r="14" spans="1:5" ht="46.5" customHeight="1" x14ac:dyDescent="0.2">
      <c r="A14" s="728"/>
      <c r="B14" s="724"/>
      <c r="C14" s="370">
        <v>0</v>
      </c>
      <c r="D14" s="308">
        <f t="shared" si="0"/>
        <v>0</v>
      </c>
      <c r="E14" s="106"/>
    </row>
    <row r="15" spans="1:5" ht="46.5" customHeight="1" x14ac:dyDescent="0.2">
      <c r="A15" s="728"/>
      <c r="B15" s="724"/>
      <c r="C15" s="370">
        <v>0</v>
      </c>
      <c r="D15" s="308">
        <f t="shared" si="0"/>
        <v>0</v>
      </c>
      <c r="E15" s="106"/>
    </row>
    <row r="16" spans="1:5" ht="26.25" customHeight="1" thickBot="1" x14ac:dyDescent="0.25">
      <c r="A16" s="309"/>
      <c r="B16" s="309"/>
      <c r="C16" s="310"/>
      <c r="D16" s="309"/>
      <c r="E16" s="106"/>
    </row>
    <row r="17" spans="1:5" ht="13.5" thickBot="1" x14ac:dyDescent="0.25">
      <c r="A17" s="796" t="s">
        <v>208</v>
      </c>
      <c r="B17" s="823"/>
      <c r="C17" s="106"/>
      <c r="D17" s="106"/>
      <c r="E17" s="106"/>
    </row>
    <row r="18" spans="1:5" ht="13.5" thickBot="1" x14ac:dyDescent="0.25">
      <c r="A18" s="106"/>
      <c r="B18" s="106"/>
      <c r="C18" s="106"/>
      <c r="D18" s="106"/>
      <c r="E18" s="106"/>
    </row>
    <row r="19" spans="1:5" ht="13.5" thickBot="1" x14ac:dyDescent="0.25">
      <c r="A19" s="106"/>
      <c r="B19" s="106"/>
      <c r="C19" s="267" t="s">
        <v>421</v>
      </c>
      <c r="D19" s="404">
        <f>SUM(D5:D15)</f>
        <v>0</v>
      </c>
      <c r="E19" s="106"/>
    </row>
    <row r="20" spans="1:5" x14ac:dyDescent="0.2">
      <c r="A20" s="106"/>
      <c r="B20" s="106"/>
      <c r="C20" s="106"/>
      <c r="D20" s="106"/>
      <c r="E20" s="106"/>
    </row>
    <row r="21" spans="1:5" x14ac:dyDescent="0.2">
      <c r="A21" s="262"/>
      <c r="B21" s="262"/>
      <c r="C21" s="106"/>
      <c r="D21" s="106"/>
      <c r="E21" s="106"/>
    </row>
    <row r="22" spans="1:5" x14ac:dyDescent="0.2">
      <c r="A22" s="150" t="s">
        <v>211</v>
      </c>
      <c r="B22" s="106"/>
      <c r="C22" s="106"/>
      <c r="D22" s="106"/>
      <c r="E22" s="106"/>
    </row>
    <row r="23" spans="1:5" ht="13.5" thickBot="1" x14ac:dyDescent="0.25">
      <c r="A23" s="311"/>
      <c r="B23" s="311"/>
      <c r="C23" s="311"/>
      <c r="D23" s="311"/>
      <c r="E23" s="311"/>
    </row>
    <row r="24" spans="1:5" ht="13.5" thickBot="1" x14ac:dyDescent="0.25">
      <c r="A24" s="92" t="s">
        <v>74</v>
      </c>
      <c r="B24" s="108"/>
      <c r="C24" s="108"/>
      <c r="D24" s="108"/>
      <c r="E24" s="109"/>
    </row>
    <row r="25" spans="1:5" x14ac:dyDescent="0.2">
      <c r="A25" s="152"/>
      <c r="B25" s="106"/>
      <c r="C25" s="106"/>
      <c r="D25" s="106"/>
      <c r="E25" s="106"/>
    </row>
    <row r="26" spans="1:5" x14ac:dyDescent="0.2">
      <c r="A26" s="408" t="s">
        <v>62</v>
      </c>
      <c r="B26" s="409" t="s">
        <v>3</v>
      </c>
      <c r="C26" s="409" t="s">
        <v>248</v>
      </c>
      <c r="D26" s="410" t="s">
        <v>15</v>
      </c>
      <c r="E26" s="106"/>
    </row>
    <row r="27" spans="1:5" ht="25.5" customHeight="1" x14ac:dyDescent="0.2">
      <c r="A27" s="752" t="s">
        <v>525</v>
      </c>
      <c r="B27" s="19"/>
      <c r="C27" s="18">
        <v>0</v>
      </c>
      <c r="D27" s="313">
        <f>B27*C27</f>
        <v>0</v>
      </c>
      <c r="E27" s="106"/>
    </row>
    <row r="28" spans="1:5" ht="25.5" customHeight="1" x14ac:dyDescent="0.2">
      <c r="A28" s="752" t="s">
        <v>526</v>
      </c>
      <c r="B28" s="19"/>
      <c r="C28" s="18">
        <v>0</v>
      </c>
      <c r="D28" s="313">
        <f>B28*C28</f>
        <v>0</v>
      </c>
      <c r="E28" s="106"/>
    </row>
    <row r="29" spans="1:5" ht="25.5" customHeight="1" x14ac:dyDescent="0.2">
      <c r="A29" s="752"/>
      <c r="B29" s="19"/>
      <c r="C29" s="18">
        <v>0</v>
      </c>
      <c r="D29" s="313">
        <f t="shared" ref="D29:D45" si="1">B29*C29</f>
        <v>0</v>
      </c>
      <c r="E29" s="106"/>
    </row>
    <row r="30" spans="1:5" ht="25.5" customHeight="1" x14ac:dyDescent="0.2">
      <c r="A30" s="753"/>
      <c r="B30" s="19"/>
      <c r="C30" s="18">
        <v>0</v>
      </c>
      <c r="D30" s="313">
        <f t="shared" si="1"/>
        <v>0</v>
      </c>
      <c r="E30" s="106"/>
    </row>
    <row r="31" spans="1:5" ht="25.5" customHeight="1" x14ac:dyDescent="0.2">
      <c r="A31" s="753"/>
      <c r="B31" s="19"/>
      <c r="C31" s="18">
        <v>0</v>
      </c>
      <c r="D31" s="313">
        <f t="shared" si="1"/>
        <v>0</v>
      </c>
      <c r="E31" s="106"/>
    </row>
    <row r="32" spans="1:5" ht="25.5" customHeight="1" x14ac:dyDescent="0.2">
      <c r="A32" s="753"/>
      <c r="B32" s="19"/>
      <c r="C32" s="18">
        <v>0</v>
      </c>
      <c r="D32" s="313">
        <f t="shared" si="1"/>
        <v>0</v>
      </c>
      <c r="E32" s="106"/>
    </row>
    <row r="33" spans="1:5" ht="25.5" customHeight="1" x14ac:dyDescent="0.2">
      <c r="A33" s="752"/>
      <c r="B33" s="19"/>
      <c r="C33" s="18">
        <v>0</v>
      </c>
      <c r="D33" s="313">
        <f t="shared" si="1"/>
        <v>0</v>
      </c>
      <c r="E33" s="106"/>
    </row>
    <row r="34" spans="1:5" ht="25.5" customHeight="1" x14ac:dyDescent="0.2">
      <c r="A34" s="753"/>
      <c r="B34" s="19"/>
      <c r="C34" s="18">
        <v>0</v>
      </c>
      <c r="D34" s="313">
        <f t="shared" si="1"/>
        <v>0</v>
      </c>
      <c r="E34" s="106"/>
    </row>
    <row r="35" spans="1:5" ht="25.5" customHeight="1" x14ac:dyDescent="0.2">
      <c r="A35" s="753"/>
      <c r="B35" s="19"/>
      <c r="C35" s="18">
        <v>0</v>
      </c>
      <c r="D35" s="313">
        <f t="shared" si="1"/>
        <v>0</v>
      </c>
      <c r="E35" s="106"/>
    </row>
    <row r="36" spans="1:5" ht="25.5" customHeight="1" x14ac:dyDescent="0.2">
      <c r="A36" s="753"/>
      <c r="B36" s="19"/>
      <c r="C36" s="18">
        <v>0</v>
      </c>
      <c r="D36" s="313">
        <f t="shared" si="1"/>
        <v>0</v>
      </c>
      <c r="E36" s="106"/>
    </row>
    <row r="37" spans="1:5" ht="25.5" customHeight="1" x14ac:dyDescent="0.2">
      <c r="A37" s="752"/>
      <c r="B37" s="19"/>
      <c r="C37" s="18">
        <v>0</v>
      </c>
      <c r="D37" s="313">
        <f t="shared" si="1"/>
        <v>0</v>
      </c>
      <c r="E37" s="106"/>
    </row>
    <row r="38" spans="1:5" ht="25.5" customHeight="1" x14ac:dyDescent="0.2">
      <c r="A38" s="753"/>
      <c r="B38" s="19"/>
      <c r="C38" s="18">
        <v>0</v>
      </c>
      <c r="D38" s="313">
        <f t="shared" si="1"/>
        <v>0</v>
      </c>
      <c r="E38" s="106"/>
    </row>
    <row r="39" spans="1:5" ht="25.5" customHeight="1" x14ac:dyDescent="0.2">
      <c r="A39" s="753"/>
      <c r="B39" s="19"/>
      <c r="C39" s="18">
        <v>0</v>
      </c>
      <c r="D39" s="313">
        <f t="shared" si="1"/>
        <v>0</v>
      </c>
      <c r="E39" s="106"/>
    </row>
    <row r="40" spans="1:5" ht="25.5" customHeight="1" x14ac:dyDescent="0.2">
      <c r="A40" s="752"/>
      <c r="B40" s="19"/>
      <c r="C40" s="18">
        <v>0</v>
      </c>
      <c r="D40" s="313">
        <f t="shared" si="1"/>
        <v>0</v>
      </c>
      <c r="E40" s="106"/>
    </row>
    <row r="41" spans="1:5" ht="25.5" customHeight="1" x14ac:dyDescent="0.2">
      <c r="A41" s="754"/>
      <c r="B41" s="20"/>
      <c r="C41" s="18">
        <v>0</v>
      </c>
      <c r="D41" s="313">
        <f t="shared" si="1"/>
        <v>0</v>
      </c>
      <c r="E41" s="106"/>
    </row>
    <row r="42" spans="1:5" ht="25.5" customHeight="1" x14ac:dyDescent="0.2">
      <c r="A42" s="753"/>
      <c r="B42" s="19"/>
      <c r="C42" s="18">
        <v>0</v>
      </c>
      <c r="D42" s="313">
        <f t="shared" si="1"/>
        <v>0</v>
      </c>
      <c r="E42" s="106"/>
    </row>
    <row r="43" spans="1:5" ht="25.5" customHeight="1" x14ac:dyDescent="0.2">
      <c r="A43" s="753"/>
      <c r="B43" s="19"/>
      <c r="C43" s="18">
        <v>0</v>
      </c>
      <c r="D43" s="313">
        <f t="shared" si="1"/>
        <v>0</v>
      </c>
      <c r="E43" s="106"/>
    </row>
    <row r="44" spans="1:5" ht="25.5" customHeight="1" x14ac:dyDescent="0.2">
      <c r="A44" s="753"/>
      <c r="B44" s="19"/>
      <c r="C44" s="18">
        <v>0</v>
      </c>
      <c r="D44" s="313">
        <f t="shared" si="1"/>
        <v>0</v>
      </c>
      <c r="E44" s="106"/>
    </row>
    <row r="45" spans="1:5" ht="25.5" customHeight="1" x14ac:dyDescent="0.2">
      <c r="A45" s="753"/>
      <c r="B45" s="19"/>
      <c r="C45" s="18">
        <v>0</v>
      </c>
      <c r="D45" s="313">
        <f t="shared" si="1"/>
        <v>0</v>
      </c>
      <c r="E45" s="106"/>
    </row>
    <row r="46" spans="1:5" ht="13.5" thickBot="1" x14ac:dyDescent="0.25">
      <c r="A46" s="422"/>
      <c r="B46" s="106"/>
      <c r="C46" s="106"/>
      <c r="D46" s="106"/>
      <c r="E46" s="106"/>
    </row>
    <row r="47" spans="1:5" ht="13.5" thickBot="1" x14ac:dyDescent="0.25">
      <c r="A47" s="121" t="s">
        <v>261</v>
      </c>
      <c r="B47" s="422">
        <v>4</v>
      </c>
      <c r="C47" s="630" t="s">
        <v>422</v>
      </c>
      <c r="D47" s="404">
        <f>SUM(D27:D45)</f>
        <v>0</v>
      </c>
      <c r="E47" s="106"/>
    </row>
    <row r="48" spans="1:5" x14ac:dyDescent="0.2">
      <c r="A48" s="121" t="s">
        <v>87</v>
      </c>
      <c r="B48" s="422">
        <v>2</v>
      </c>
      <c r="C48" s="431"/>
      <c r="D48" s="431"/>
      <c r="E48" s="106"/>
    </row>
    <row r="49" spans="1:5" ht="7.5" customHeight="1" x14ac:dyDescent="0.2">
      <c r="A49" s="106"/>
      <c r="B49" s="179"/>
      <c r="C49" s="179"/>
      <c r="D49" s="106"/>
      <c r="E49" s="106"/>
    </row>
    <row r="50" spans="1:5" x14ac:dyDescent="0.2">
      <c r="A50" s="106"/>
      <c r="B50" s="314" t="s">
        <v>16</v>
      </c>
      <c r="C50" s="315">
        <v>1</v>
      </c>
      <c r="D50" s="106"/>
      <c r="E50" s="106"/>
    </row>
    <row r="51" spans="1:5" x14ac:dyDescent="0.2">
      <c r="A51" s="106"/>
      <c r="B51" s="316" t="s">
        <v>69</v>
      </c>
      <c r="C51" s="317" t="s">
        <v>73</v>
      </c>
      <c r="D51" s="106"/>
      <c r="E51" s="106"/>
    </row>
    <row r="52" spans="1:5" x14ac:dyDescent="0.2">
      <c r="A52" s="150" t="s">
        <v>63</v>
      </c>
      <c r="B52" s="121"/>
      <c r="C52" s="165"/>
      <c r="D52" s="106"/>
      <c r="E52" s="106"/>
    </row>
    <row r="53" spans="1:5" x14ac:dyDescent="0.2">
      <c r="A53" s="116" t="s">
        <v>251</v>
      </c>
      <c r="B53" s="121"/>
      <c r="C53" s="165"/>
      <c r="D53" s="106"/>
      <c r="E53" s="106"/>
    </row>
    <row r="54" spans="1:5" x14ac:dyDescent="0.2">
      <c r="A54" s="116" t="s">
        <v>247</v>
      </c>
      <c r="B54" s="121"/>
      <c r="C54" s="165"/>
      <c r="D54" s="106"/>
      <c r="E54" s="106"/>
    </row>
    <row r="55" spans="1:5" ht="13.5" thickBot="1" x14ac:dyDescent="0.25">
      <c r="A55" s="106"/>
      <c r="B55" s="106"/>
      <c r="C55" s="106"/>
      <c r="D55" s="106"/>
      <c r="E55" s="106"/>
    </row>
    <row r="56" spans="1:5" ht="13.5" thickBot="1" x14ac:dyDescent="0.25">
      <c r="A56" s="92" t="s">
        <v>271</v>
      </c>
      <c r="B56" s="100"/>
      <c r="C56" s="100"/>
      <c r="D56" s="100"/>
      <c r="E56" s="101"/>
    </row>
    <row r="57" spans="1:5" x14ac:dyDescent="0.2">
      <c r="A57" s="407" t="s">
        <v>256</v>
      </c>
      <c r="B57" s="408" t="s">
        <v>3</v>
      </c>
      <c r="C57" s="408" t="s">
        <v>22</v>
      </c>
      <c r="D57" s="408" t="s">
        <v>23</v>
      </c>
      <c r="E57" s="106"/>
    </row>
    <row r="58" spans="1:5" x14ac:dyDescent="0.2">
      <c r="A58" s="755"/>
      <c r="B58" s="41"/>
      <c r="C58" s="371">
        <v>0</v>
      </c>
      <c r="D58" s="318">
        <f>SUM(B58*C58)</f>
        <v>0</v>
      </c>
      <c r="E58" s="106"/>
    </row>
    <row r="59" spans="1:5" x14ac:dyDescent="0.2">
      <c r="A59" s="755"/>
      <c r="B59" s="41"/>
      <c r="C59" s="371">
        <v>0</v>
      </c>
      <c r="D59" s="318">
        <f>SUM(B59*C59)</f>
        <v>0</v>
      </c>
      <c r="E59" s="106"/>
    </row>
    <row r="60" spans="1:5" x14ac:dyDescent="0.2">
      <c r="A60" s="755"/>
      <c r="B60" s="41"/>
      <c r="C60" s="371">
        <v>0</v>
      </c>
      <c r="D60" s="318">
        <f>SUM(B60*C60)</f>
        <v>0</v>
      </c>
      <c r="E60" s="106"/>
    </row>
    <row r="61" spans="1:5" ht="14.25" customHeight="1" x14ac:dyDescent="0.2">
      <c r="A61" s="755"/>
      <c r="B61" s="41"/>
      <c r="C61" s="371">
        <v>0</v>
      </c>
      <c r="D61" s="318">
        <f>SUM(B61*C61)</f>
        <v>0</v>
      </c>
      <c r="E61" s="106"/>
    </row>
    <row r="62" spans="1:5" ht="13.5" thickBot="1" x14ac:dyDescent="0.25">
      <c r="A62" s="106"/>
      <c r="B62" s="106"/>
      <c r="C62" s="106"/>
      <c r="D62" s="106"/>
      <c r="E62" s="106"/>
    </row>
    <row r="63" spans="1:5" ht="13.5" thickBot="1" x14ac:dyDescent="0.25">
      <c r="A63" s="106"/>
      <c r="B63" s="106"/>
      <c r="C63" s="630" t="s">
        <v>423</v>
      </c>
      <c r="D63" s="404">
        <f>SUM(D58:D61)</f>
        <v>0</v>
      </c>
      <c r="E63" s="106"/>
    </row>
    <row r="64" spans="1:5" x14ac:dyDescent="0.2">
      <c r="A64" s="150"/>
      <c r="B64" s="106"/>
      <c r="C64" s="106"/>
      <c r="D64" s="106"/>
      <c r="E64" s="106"/>
    </row>
    <row r="65" spans="1:5" x14ac:dyDescent="0.2">
      <c r="A65" s="106"/>
      <c r="B65" s="106"/>
      <c r="C65" s="316" t="s">
        <v>3</v>
      </c>
      <c r="D65" s="112"/>
      <c r="E65" s="179"/>
    </row>
    <row r="66" spans="1:5" x14ac:dyDescent="0.2">
      <c r="A66" s="393"/>
      <c r="B66" s="394" t="s">
        <v>249</v>
      </c>
      <c r="C66" s="314">
        <v>60</v>
      </c>
      <c r="D66" s="112"/>
      <c r="E66" s="84"/>
    </row>
    <row r="67" spans="1:5" x14ac:dyDescent="0.2">
      <c r="A67" s="172"/>
      <c r="B67" s="173" t="s">
        <v>250</v>
      </c>
      <c r="C67" s="392">
        <v>20</v>
      </c>
      <c r="D67" s="112"/>
      <c r="E67" s="84"/>
    </row>
    <row r="68" spans="1:5" x14ac:dyDescent="0.2">
      <c r="A68" s="391"/>
      <c r="B68" s="395" t="s">
        <v>21</v>
      </c>
      <c r="C68" s="392">
        <v>10</v>
      </c>
      <c r="D68" s="112"/>
      <c r="E68" s="84"/>
    </row>
    <row r="69" spans="1:5" x14ac:dyDescent="0.2">
      <c r="A69" s="106"/>
      <c r="B69" s="106"/>
      <c r="C69" s="112"/>
      <c r="D69" s="112"/>
      <c r="E69" s="112"/>
    </row>
    <row r="70" spans="1:5" x14ac:dyDescent="0.2">
      <c r="A70" s="106"/>
      <c r="B70" s="314" t="s">
        <v>16</v>
      </c>
      <c r="C70" s="315">
        <v>1</v>
      </c>
      <c r="D70" s="106"/>
      <c r="E70" s="106"/>
    </row>
    <row r="71" spans="1:5" x14ac:dyDescent="0.2">
      <c r="A71" s="106"/>
      <c r="B71" s="316" t="s">
        <v>69</v>
      </c>
      <c r="C71" s="317" t="s">
        <v>70</v>
      </c>
      <c r="D71" s="106"/>
      <c r="E71" s="106"/>
    </row>
    <row r="72" spans="1:5" ht="6" customHeight="1" x14ac:dyDescent="0.2">
      <c r="A72" s="106"/>
      <c r="B72" s="106"/>
      <c r="C72" s="106"/>
      <c r="D72" s="106"/>
      <c r="E72" s="106"/>
    </row>
    <row r="73" spans="1:5" ht="13.5" thickBot="1" x14ac:dyDescent="0.25">
      <c r="A73" s="117"/>
      <c r="B73" s="117"/>
      <c r="C73" s="117"/>
      <c r="D73" s="117"/>
      <c r="E73" s="117"/>
    </row>
    <row r="74" spans="1:5" ht="13.5" thickBot="1" x14ac:dyDescent="0.25">
      <c r="A74" s="92" t="s">
        <v>340</v>
      </c>
      <c r="B74" s="108"/>
      <c r="C74" s="108"/>
      <c r="D74" s="108"/>
      <c r="E74" s="109"/>
    </row>
    <row r="75" spans="1:5" ht="13.5" thickBot="1" x14ac:dyDescent="0.25">
      <c r="A75" s="106"/>
      <c r="B75" s="106"/>
      <c r="C75" s="320" t="s">
        <v>24</v>
      </c>
      <c r="D75" s="106"/>
      <c r="E75" s="106"/>
    </row>
    <row r="76" spans="1:5" ht="13.5" thickBot="1" x14ac:dyDescent="0.25">
      <c r="A76" s="397" t="s">
        <v>549</v>
      </c>
      <c r="B76" s="41">
        <v>0</v>
      </c>
      <c r="C76" s="30">
        <v>1</v>
      </c>
      <c r="D76" s="183">
        <f>SUM(B75:B76*C76)</f>
        <v>0</v>
      </c>
      <c r="E76" s="106"/>
    </row>
    <row r="77" spans="1:5" ht="13.5" thickBot="1" x14ac:dyDescent="0.25">
      <c r="A77" s="121"/>
      <c r="B77" s="179"/>
      <c r="C77" s="112"/>
      <c r="D77" s="179"/>
      <c r="E77" s="106"/>
    </row>
    <row r="78" spans="1:5" ht="13.5" thickBot="1" x14ac:dyDescent="0.25">
      <c r="A78" s="106"/>
      <c r="B78" s="106"/>
      <c r="C78" s="630" t="s">
        <v>424</v>
      </c>
      <c r="D78" s="105">
        <f>SUM(D76:D76)</f>
        <v>0</v>
      </c>
      <c r="E78" s="106"/>
    </row>
    <row r="79" spans="1:5" x14ac:dyDescent="0.2">
      <c r="A79" s="106"/>
      <c r="B79" s="106"/>
      <c r="C79" s="193"/>
      <c r="D79" s="179"/>
      <c r="E79" s="106"/>
    </row>
    <row r="80" spans="1:5" x14ac:dyDescent="0.2">
      <c r="A80" s="396" t="s">
        <v>237</v>
      </c>
      <c r="B80" s="106"/>
      <c r="C80" s="193"/>
      <c r="D80" s="179"/>
      <c r="E80" s="106"/>
    </row>
    <row r="81" spans="1:5" ht="21" customHeight="1" x14ac:dyDescent="0.2">
      <c r="A81" s="677" t="s">
        <v>471</v>
      </c>
      <c r="B81" s="647"/>
      <c r="C81" s="647"/>
      <c r="D81" s="648"/>
      <c r="E81" s="106"/>
    </row>
    <row r="82" spans="1:5" ht="12.75" customHeight="1" x14ac:dyDescent="0.2">
      <c r="A82" s="824" t="s">
        <v>479</v>
      </c>
      <c r="B82" s="825"/>
      <c r="C82" s="825"/>
      <c r="D82" s="825"/>
      <c r="E82" s="106"/>
    </row>
    <row r="83" spans="1:5" x14ac:dyDescent="0.2">
      <c r="A83" s="824" t="s">
        <v>527</v>
      </c>
      <c r="B83" s="825"/>
      <c r="C83" s="825"/>
      <c r="D83" s="825"/>
      <c r="E83" s="106"/>
    </row>
    <row r="84" spans="1:5" x14ac:dyDescent="0.2">
      <c r="A84" s="824" t="s">
        <v>550</v>
      </c>
      <c r="B84" s="825"/>
      <c r="C84" s="825"/>
      <c r="D84" s="825"/>
      <c r="E84" s="106"/>
    </row>
    <row r="85" spans="1:5" s="90" customFormat="1" ht="9" customHeight="1" thickBot="1" x14ac:dyDescent="0.25">
      <c r="A85" s="84"/>
      <c r="B85" s="117"/>
      <c r="C85" s="117"/>
      <c r="D85" s="117"/>
      <c r="E85" s="117"/>
    </row>
    <row r="86" spans="1:5" ht="13.5" thickBot="1" x14ac:dyDescent="0.25">
      <c r="A86" s="107" t="s">
        <v>25</v>
      </c>
      <c r="B86" s="108"/>
      <c r="C86" s="108"/>
      <c r="D86" s="120"/>
      <c r="E86" s="109"/>
    </row>
    <row r="87" spans="1:5" x14ac:dyDescent="0.2">
      <c r="A87" s="472" t="s">
        <v>178</v>
      </c>
      <c r="B87" s="106"/>
      <c r="C87" s="106"/>
      <c r="D87" s="473" t="s">
        <v>15</v>
      </c>
      <c r="E87" s="106"/>
    </row>
    <row r="88" spans="1:5" x14ac:dyDescent="0.2">
      <c r="A88" s="432" t="s">
        <v>493</v>
      </c>
      <c r="B88" s="106"/>
      <c r="C88" s="106"/>
      <c r="D88" s="53"/>
      <c r="E88" s="106"/>
    </row>
    <row r="89" spans="1:5" x14ac:dyDescent="0.2">
      <c r="A89" s="52" t="s">
        <v>75</v>
      </c>
      <c r="B89" s="106"/>
      <c r="C89" s="106"/>
      <c r="D89" s="53"/>
      <c r="E89" s="106"/>
    </row>
    <row r="90" spans="1:5" ht="13.5" thickBot="1" x14ac:dyDescent="0.25">
      <c r="A90" s="121"/>
      <c r="B90" s="106"/>
      <c r="C90" s="106"/>
      <c r="D90" s="112"/>
      <c r="E90" s="106"/>
    </row>
    <row r="91" spans="1:5" ht="13.5" thickBot="1" x14ac:dyDescent="0.25">
      <c r="A91" s="121"/>
      <c r="B91" s="106"/>
      <c r="C91" s="630" t="s">
        <v>425</v>
      </c>
      <c r="D91" s="184">
        <f>SUM(D88:D89)</f>
        <v>0</v>
      </c>
      <c r="E91" s="106"/>
    </row>
    <row r="92" spans="1:5" x14ac:dyDescent="0.2">
      <c r="A92" s="150"/>
      <c r="B92" s="106"/>
      <c r="C92" s="106"/>
      <c r="D92" s="106"/>
      <c r="E92" s="106"/>
    </row>
    <row r="93" spans="1:5" x14ac:dyDescent="0.2">
      <c r="A93" s="106"/>
      <c r="B93" s="451" t="s">
        <v>279</v>
      </c>
      <c r="C93" s="314">
        <v>30</v>
      </c>
      <c r="D93" s="106"/>
      <c r="E93" s="106"/>
    </row>
    <row r="94" spans="1:5" x14ac:dyDescent="0.2">
      <c r="A94" s="106"/>
      <c r="B94" s="451" t="s">
        <v>280</v>
      </c>
      <c r="C94" s="314">
        <v>10</v>
      </c>
      <c r="D94" s="106"/>
      <c r="E94" s="106"/>
    </row>
    <row r="95" spans="1:5" x14ac:dyDescent="0.2">
      <c r="A95" s="106"/>
      <c r="B95" s="451" t="s">
        <v>29</v>
      </c>
      <c r="C95" s="314">
        <v>5</v>
      </c>
      <c r="D95" s="106"/>
      <c r="E95" s="106"/>
    </row>
    <row r="96" spans="1:5" x14ac:dyDescent="0.2">
      <c r="A96" s="106"/>
      <c r="B96" s="121"/>
      <c r="C96" s="106"/>
      <c r="D96" s="106"/>
      <c r="E96" s="106"/>
    </row>
    <row r="97" spans="1:5" x14ac:dyDescent="0.2">
      <c r="A97" s="106"/>
      <c r="B97" s="319" t="s">
        <v>30</v>
      </c>
      <c r="C97" s="321" t="s">
        <v>51</v>
      </c>
      <c r="D97" s="106"/>
      <c r="E97" s="106"/>
    </row>
    <row r="98" spans="1:5" ht="13.5" thickBot="1" x14ac:dyDescent="0.25">
      <c r="A98" s="148"/>
      <c r="B98" s="148"/>
      <c r="C98" s="148"/>
      <c r="D98" s="148"/>
      <c r="E98" s="148"/>
    </row>
    <row r="99" spans="1:5" ht="13.5" thickBot="1" x14ac:dyDescent="0.25">
      <c r="A99" s="92" t="s">
        <v>214</v>
      </c>
      <c r="B99" s="108"/>
      <c r="C99" s="108"/>
      <c r="D99" s="108"/>
      <c r="E99" s="109"/>
    </row>
    <row r="100" spans="1:5" x14ac:dyDescent="0.2">
      <c r="A100" s="474" t="s">
        <v>278</v>
      </c>
      <c r="B100" s="476" t="s">
        <v>52</v>
      </c>
      <c r="C100" s="476" t="s">
        <v>72</v>
      </c>
      <c r="D100" s="475" t="s">
        <v>15</v>
      </c>
      <c r="E100" s="189"/>
    </row>
    <row r="101" spans="1:5" ht="15.75" x14ac:dyDescent="0.25">
      <c r="A101" s="452"/>
      <c r="B101" s="699"/>
      <c r="C101" s="55"/>
      <c r="D101" s="372">
        <v>0</v>
      </c>
      <c r="E101" s="189"/>
    </row>
    <row r="102" spans="1:5" ht="15.75" x14ac:dyDescent="0.25">
      <c r="A102" s="452"/>
      <c r="B102" s="699"/>
      <c r="C102" s="55"/>
      <c r="D102" s="372">
        <v>0</v>
      </c>
      <c r="E102" s="189"/>
    </row>
    <row r="103" spans="1:5" ht="15.75" x14ac:dyDescent="0.25">
      <c r="A103" s="452"/>
      <c r="B103" s="54"/>
      <c r="C103" s="55"/>
      <c r="D103" s="372">
        <v>0</v>
      </c>
      <c r="E103" s="189"/>
    </row>
    <row r="104" spans="1:5" ht="15.75" x14ac:dyDescent="0.25">
      <c r="A104" s="453"/>
      <c r="B104" s="54"/>
      <c r="C104" s="55"/>
      <c r="D104" s="372">
        <v>0</v>
      </c>
      <c r="E104" s="189"/>
    </row>
    <row r="105" spans="1:5" ht="15.75" x14ac:dyDescent="0.25">
      <c r="A105" s="453"/>
      <c r="B105" s="54"/>
      <c r="C105" s="55"/>
      <c r="D105" s="372">
        <v>0</v>
      </c>
      <c r="E105" s="189"/>
    </row>
    <row r="106" spans="1:5" ht="15.75" x14ac:dyDescent="0.25">
      <c r="A106" s="453"/>
      <c r="B106" s="54"/>
      <c r="C106" s="55"/>
      <c r="D106" s="372">
        <v>0</v>
      </c>
      <c r="E106" s="189"/>
    </row>
    <row r="107" spans="1:5" ht="15.75" x14ac:dyDescent="0.25">
      <c r="A107" s="453"/>
      <c r="B107" s="54"/>
      <c r="C107" s="55"/>
      <c r="D107" s="372">
        <v>0</v>
      </c>
      <c r="E107" s="189"/>
    </row>
    <row r="108" spans="1:5" ht="15.75" x14ac:dyDescent="0.25">
      <c r="A108" s="453"/>
      <c r="B108" s="54"/>
      <c r="C108" s="55"/>
      <c r="D108" s="372">
        <v>0</v>
      </c>
      <c r="E108" s="189"/>
    </row>
    <row r="109" spans="1:5" ht="15.75" x14ac:dyDescent="0.25">
      <c r="A109" s="453"/>
      <c r="B109" s="54"/>
      <c r="C109" s="55"/>
      <c r="D109" s="372">
        <v>0</v>
      </c>
      <c r="E109" s="189"/>
    </row>
    <row r="110" spans="1:5" ht="15.75" x14ac:dyDescent="0.25">
      <c r="A110" s="453"/>
      <c r="B110" s="54"/>
      <c r="C110" s="55"/>
      <c r="D110" s="372">
        <v>0</v>
      </c>
      <c r="E110" s="189"/>
    </row>
    <row r="111" spans="1:5" ht="24.75" customHeight="1" thickBot="1" x14ac:dyDescent="0.3">
      <c r="A111" s="242"/>
      <c r="B111" s="411" t="s">
        <v>257</v>
      </c>
      <c r="C111" s="189"/>
      <c r="D111" s="323"/>
      <c r="E111" s="189"/>
    </row>
    <row r="112" spans="1:5" ht="18" customHeight="1" thickBot="1" x14ac:dyDescent="0.5">
      <c r="A112" s="324" t="s">
        <v>520</v>
      </c>
      <c r="B112" s="613">
        <v>60</v>
      </c>
      <c r="C112" s="412"/>
      <c r="D112" s="323"/>
      <c r="E112" s="189"/>
    </row>
    <row r="113" spans="1:6" ht="16.5" thickBot="1" x14ac:dyDescent="0.3">
      <c r="A113" s="325" t="s">
        <v>332</v>
      </c>
      <c r="B113" s="614">
        <v>30</v>
      </c>
      <c r="C113" s="189"/>
      <c r="D113" s="323"/>
      <c r="E113" s="189"/>
    </row>
    <row r="114" spans="1:6" ht="16.5" thickBot="1" x14ac:dyDescent="0.3">
      <c r="A114" s="325" t="s">
        <v>521</v>
      </c>
      <c r="B114" s="614">
        <v>30</v>
      </c>
      <c r="C114" s="189"/>
      <c r="D114" s="323"/>
      <c r="E114" s="189"/>
    </row>
    <row r="115" spans="1:6" ht="16.5" thickBot="1" x14ac:dyDescent="0.3">
      <c r="A115" s="612" t="s">
        <v>333</v>
      </c>
      <c r="B115" s="615">
        <v>15</v>
      </c>
      <c r="C115" s="189"/>
      <c r="D115" s="323"/>
      <c r="E115" s="189"/>
    </row>
    <row r="116" spans="1:6" s="623" customFormat="1" ht="15.75" x14ac:dyDescent="0.25">
      <c r="A116" s="618"/>
      <c r="B116" s="619"/>
      <c r="C116" s="620"/>
      <c r="D116" s="621"/>
      <c r="E116" s="620"/>
      <c r="F116" s="622"/>
    </row>
    <row r="117" spans="1:6" s="623" customFormat="1" ht="15.75" x14ac:dyDescent="0.25">
      <c r="A117" s="618"/>
      <c r="B117" s="619"/>
      <c r="C117" s="620"/>
      <c r="D117" s="621"/>
      <c r="E117" s="620"/>
      <c r="F117" s="622"/>
    </row>
    <row r="118" spans="1:6" s="623" customFormat="1" ht="13.5" thickBot="1" x14ac:dyDescent="0.25">
      <c r="A118" s="427" t="s">
        <v>334</v>
      </c>
      <c r="B118" s="431"/>
      <c r="C118" s="622"/>
      <c r="D118" s="431"/>
      <c r="E118" s="431"/>
      <c r="F118" s="622"/>
    </row>
    <row r="119" spans="1:6" x14ac:dyDescent="0.2">
      <c r="A119" s="326" t="s">
        <v>519</v>
      </c>
      <c r="B119" s="616">
        <v>2</v>
      </c>
      <c r="C119" s="262"/>
      <c r="D119" s="126"/>
      <c r="E119" s="126"/>
    </row>
    <row r="120" spans="1:6" ht="13.5" thickBot="1" x14ac:dyDescent="0.25">
      <c r="A120" s="327" t="s">
        <v>335</v>
      </c>
      <c r="B120" s="617">
        <v>1</v>
      </c>
      <c r="D120" s="126"/>
      <c r="E120" s="126"/>
    </row>
    <row r="121" spans="1:6" ht="13.5" thickBot="1" x14ac:dyDescent="0.25">
      <c r="A121" s="193"/>
      <c r="B121" s="193"/>
      <c r="C121" s="126"/>
      <c r="D121" s="126"/>
      <c r="E121" s="126"/>
    </row>
    <row r="122" spans="1:6" ht="13.5" thickBot="1" x14ac:dyDescent="0.25">
      <c r="A122" s="126"/>
      <c r="B122" s="126"/>
      <c r="C122" s="630" t="s">
        <v>426</v>
      </c>
      <c r="D122" s="184">
        <f>SUM(D101:D110)</f>
        <v>0</v>
      </c>
      <c r="E122" s="126"/>
    </row>
    <row r="123" spans="1:6" ht="7.5" customHeight="1" x14ac:dyDescent="0.2">
      <c r="A123" s="126"/>
      <c r="B123" s="126"/>
      <c r="C123" s="126"/>
      <c r="D123" s="126"/>
      <c r="E123" s="126"/>
    </row>
    <row r="124" spans="1:6" x14ac:dyDescent="0.2">
      <c r="A124" s="193" t="s">
        <v>78</v>
      </c>
      <c r="B124" s="126"/>
      <c r="C124" s="126"/>
      <c r="D124" s="126"/>
      <c r="E124" s="126"/>
    </row>
    <row r="125" spans="1:6" ht="13.5" thickBot="1" x14ac:dyDescent="0.25">
      <c r="A125" s="116" t="s">
        <v>427</v>
      </c>
      <c r="B125" s="106"/>
      <c r="C125" s="106"/>
      <c r="D125" s="126"/>
      <c r="E125" s="126"/>
    </row>
    <row r="126" spans="1:6" ht="13.5" thickBot="1" x14ac:dyDescent="0.25">
      <c r="A126" s="92" t="s">
        <v>55</v>
      </c>
      <c r="B126" s="108"/>
      <c r="C126" s="108"/>
      <c r="D126" s="108"/>
      <c r="E126" s="109"/>
    </row>
    <row r="127" spans="1:6" x14ac:dyDescent="0.2">
      <c r="A127" s="477" t="s">
        <v>258</v>
      </c>
      <c r="B127" s="478" t="s">
        <v>52</v>
      </c>
      <c r="C127" s="479"/>
      <c r="D127" s="480" t="s">
        <v>15</v>
      </c>
      <c r="E127" s="126"/>
    </row>
    <row r="128" spans="1:6" x14ac:dyDescent="0.2">
      <c r="A128" s="452"/>
      <c r="B128" s="699"/>
      <c r="C128" s="322"/>
      <c r="D128" s="30" t="e">
        <f>LOOKUP(A128,{""},{2})</f>
        <v>#N/A</v>
      </c>
      <c r="E128" s="126"/>
    </row>
    <row r="129" spans="1:5" x14ac:dyDescent="0.2">
      <c r="A129" s="452"/>
      <c r="B129" s="699"/>
      <c r="C129" s="322"/>
      <c r="D129" s="30" t="e">
        <f>LOOKUP(A129,{""},{2})</f>
        <v>#N/A</v>
      </c>
      <c r="E129" s="126"/>
    </row>
    <row r="130" spans="1:5" x14ac:dyDescent="0.2">
      <c r="A130" s="452"/>
      <c r="B130" s="54"/>
      <c r="C130" s="322"/>
      <c r="D130" s="30" t="e">
        <f>LOOKUP(A130,{""},{2})</f>
        <v>#N/A</v>
      </c>
      <c r="E130" s="126"/>
    </row>
    <row r="131" spans="1:5" x14ac:dyDescent="0.2">
      <c r="A131" s="452"/>
      <c r="B131" s="54"/>
      <c r="C131" s="322"/>
      <c r="D131" s="30" t="e">
        <f>LOOKUP(A131,{""},{2})</f>
        <v>#N/A</v>
      </c>
      <c r="E131" s="126"/>
    </row>
    <row r="132" spans="1:5" x14ac:dyDescent="0.2">
      <c r="A132" s="453"/>
      <c r="B132" s="54"/>
      <c r="C132" s="322"/>
      <c r="D132" s="30" t="e">
        <f>LOOKUP(A132,{""},{2})</f>
        <v>#N/A</v>
      </c>
      <c r="E132" s="126"/>
    </row>
    <row r="133" spans="1:5" x14ac:dyDescent="0.2">
      <c r="A133" s="453"/>
      <c r="B133" s="54"/>
      <c r="C133" s="322"/>
      <c r="D133" s="30" t="e">
        <f>LOOKUP(A133,{""},{2})</f>
        <v>#N/A</v>
      </c>
      <c r="E133" s="126"/>
    </row>
    <row r="134" spans="1:5" x14ac:dyDescent="0.2">
      <c r="A134" s="453"/>
      <c r="B134" s="54"/>
      <c r="C134" s="322"/>
      <c r="D134" s="30" t="e">
        <f>LOOKUP(A134,{""},{2})</f>
        <v>#N/A</v>
      </c>
      <c r="E134" s="126"/>
    </row>
    <row r="135" spans="1:5" x14ac:dyDescent="0.2">
      <c r="A135" s="452"/>
      <c r="B135" s="54"/>
      <c r="C135" s="322"/>
      <c r="D135" s="30" t="e">
        <f>LOOKUP(A135,{""},{2})</f>
        <v>#N/A</v>
      </c>
      <c r="E135" s="126"/>
    </row>
    <row r="136" spans="1:5" x14ac:dyDescent="0.2">
      <c r="A136" s="453"/>
      <c r="B136" s="54"/>
      <c r="C136" s="322"/>
      <c r="D136" s="30" t="e">
        <f>LOOKUP(A136,{""},{2})</f>
        <v>#N/A</v>
      </c>
      <c r="E136" s="126"/>
    </row>
    <row r="137" spans="1:5" x14ac:dyDescent="0.2">
      <c r="A137" s="453"/>
      <c r="B137" s="54"/>
      <c r="C137" s="322"/>
      <c r="D137" s="30" t="e">
        <f>LOOKUP(A137,{""},{2})</f>
        <v>#N/A</v>
      </c>
      <c r="E137" s="126"/>
    </row>
    <row r="138" spans="1:5" x14ac:dyDescent="0.2">
      <c r="A138" s="453"/>
      <c r="B138" s="54"/>
      <c r="C138" s="322"/>
      <c r="D138" s="30" t="e">
        <f>LOOKUP(A138,{""},{2})</f>
        <v>#N/A</v>
      </c>
      <c r="E138" s="126"/>
    </row>
    <row r="139" spans="1:5" x14ac:dyDescent="0.2">
      <c r="A139" s="454"/>
      <c r="B139" s="54"/>
      <c r="C139" s="462"/>
      <c r="D139" s="30" t="e">
        <f>LOOKUP(A139,{""},{2})</f>
        <v>#N/A</v>
      </c>
      <c r="E139" s="126"/>
    </row>
    <row r="140" spans="1:5" x14ac:dyDescent="0.2">
      <c r="A140" s="454"/>
      <c r="B140" s="54"/>
      <c r="C140" s="462"/>
      <c r="D140" s="30" t="e">
        <f>LOOKUP(A140,{""},{2})</f>
        <v>#N/A</v>
      </c>
      <c r="E140" s="126"/>
    </row>
    <row r="141" spans="1:5" x14ac:dyDescent="0.2">
      <c r="A141" s="454"/>
      <c r="B141" s="54"/>
      <c r="C141" s="462"/>
      <c r="D141" s="30" t="e">
        <f>LOOKUP(A141,{""},{2})</f>
        <v>#N/A</v>
      </c>
      <c r="E141" s="126"/>
    </row>
    <row r="142" spans="1:5" ht="13.5" thickBot="1" x14ac:dyDescent="0.25">
      <c r="A142" s="126"/>
      <c r="B142" s="126"/>
      <c r="C142" s="126"/>
      <c r="D142" s="126"/>
      <c r="E142" s="126"/>
    </row>
    <row r="143" spans="1:5" ht="13.5" thickBot="1" x14ac:dyDescent="0.25">
      <c r="A143" s="200" t="s">
        <v>259</v>
      </c>
      <c r="B143" s="200">
        <v>2</v>
      </c>
      <c r="C143" s="90"/>
      <c r="D143" s="126"/>
      <c r="E143" s="126"/>
    </row>
    <row r="144" spans="1:5" ht="13.5" thickBot="1" x14ac:dyDescent="0.25">
      <c r="A144" s="193"/>
      <c r="B144" s="193"/>
      <c r="C144" s="126"/>
      <c r="D144" s="126"/>
      <c r="E144" s="126"/>
    </row>
    <row r="145" spans="1:5" ht="13.5" thickBot="1" x14ac:dyDescent="0.25">
      <c r="A145" s="126"/>
      <c r="B145" s="126"/>
      <c r="C145" s="630" t="s">
        <v>428</v>
      </c>
      <c r="D145" s="142">
        <f>SUMIF(D128:D141,2,D128:D141)</f>
        <v>0</v>
      </c>
      <c r="E145" s="126"/>
    </row>
    <row r="146" spans="1:5" x14ac:dyDescent="0.2">
      <c r="A146" s="150" t="s">
        <v>49</v>
      </c>
      <c r="B146" s="106"/>
      <c r="C146" s="106"/>
      <c r="D146" s="106"/>
      <c r="E146" s="106"/>
    </row>
    <row r="147" spans="1:5" x14ac:dyDescent="0.2">
      <c r="A147" s="116" t="s">
        <v>430</v>
      </c>
      <c r="B147" s="413"/>
      <c r="C147" s="413"/>
      <c r="D147" s="413"/>
      <c r="E147" s="106"/>
    </row>
    <row r="148" spans="1:5" ht="13.5" thickBot="1" x14ac:dyDescent="0.25">
      <c r="A148" s="117"/>
      <c r="B148" s="117"/>
      <c r="C148" s="117"/>
      <c r="D148" s="117"/>
      <c r="E148" s="117"/>
    </row>
    <row r="149" spans="1:5" ht="13.5" thickBot="1" x14ac:dyDescent="0.25">
      <c r="A149" s="328" t="s">
        <v>56</v>
      </c>
      <c r="B149" s="100"/>
      <c r="C149" s="100"/>
      <c r="D149" s="100"/>
      <c r="E149" s="101"/>
    </row>
    <row r="150" spans="1:5" x14ac:dyDescent="0.2">
      <c r="A150" s="481" t="s">
        <v>188</v>
      </c>
      <c r="B150" s="482" t="s">
        <v>52</v>
      </c>
      <c r="C150" s="483"/>
      <c r="D150" s="484" t="s">
        <v>15</v>
      </c>
      <c r="E150" s="106"/>
    </row>
    <row r="151" spans="1:5" x14ac:dyDescent="0.2">
      <c r="A151" s="432"/>
      <c r="B151" s="699"/>
      <c r="C151" s="463"/>
      <c r="D151" s="30" t="e">
        <f>LOOKUP(A151,{""},{1})</f>
        <v>#N/A</v>
      </c>
      <c r="E151" s="106"/>
    </row>
    <row r="152" spans="1:5" x14ac:dyDescent="0.2">
      <c r="A152" s="432"/>
      <c r="B152" s="54"/>
      <c r="C152" s="462"/>
      <c r="D152" s="30" t="e">
        <f>LOOKUP(A152,{""},{1})</f>
        <v>#N/A</v>
      </c>
      <c r="E152" s="106"/>
    </row>
    <row r="153" spans="1:5" x14ac:dyDescent="0.2">
      <c r="A153" s="432"/>
      <c r="B153" s="54"/>
      <c r="C153" s="462"/>
      <c r="D153" s="30" t="e">
        <f>LOOKUP(A153,{""},{1})</f>
        <v>#N/A</v>
      </c>
      <c r="E153" s="106"/>
    </row>
    <row r="154" spans="1:5" x14ac:dyDescent="0.2">
      <c r="A154" s="432"/>
      <c r="B154" s="54"/>
      <c r="C154" s="462"/>
      <c r="D154" s="30" t="e">
        <f>LOOKUP(A154,{""},{1})</f>
        <v>#N/A</v>
      </c>
      <c r="E154" s="106"/>
    </row>
    <row r="155" spans="1:5" ht="13.5" thickBot="1" x14ac:dyDescent="0.25">
      <c r="A155" s="126"/>
      <c r="B155" s="126"/>
      <c r="C155" s="126"/>
      <c r="D155" s="126"/>
      <c r="E155" s="106"/>
    </row>
    <row r="156" spans="1:5" ht="13.5" thickBot="1" x14ac:dyDescent="0.25">
      <c r="A156" s="200" t="s">
        <v>495</v>
      </c>
      <c r="B156" s="200">
        <v>1</v>
      </c>
      <c r="C156" s="90"/>
      <c r="D156" s="126"/>
      <c r="E156" s="106"/>
    </row>
    <row r="157" spans="1:5" ht="13.5" thickBot="1" x14ac:dyDescent="0.25">
      <c r="A157" s="126"/>
      <c r="B157" s="84"/>
      <c r="C157" s="84"/>
      <c r="D157" s="126"/>
      <c r="E157" s="106"/>
    </row>
    <row r="158" spans="1:5" ht="13.5" thickBot="1" x14ac:dyDescent="0.25">
      <c r="A158" s="126"/>
      <c r="B158" s="126"/>
      <c r="C158" s="630" t="s">
        <v>429</v>
      </c>
      <c r="D158" s="142">
        <f>SUMIF(D141:D154,1,D141:D154)</f>
        <v>0</v>
      </c>
      <c r="E158" s="106"/>
    </row>
    <row r="159" spans="1:5" x14ac:dyDescent="0.2">
      <c r="A159" s="190"/>
      <c r="B159" s="126"/>
      <c r="C159" s="126"/>
      <c r="D159" s="126"/>
      <c r="E159" s="106"/>
    </row>
    <row r="160" spans="1:5" x14ac:dyDescent="0.2">
      <c r="A160" s="116"/>
      <c r="B160" s="126"/>
      <c r="C160" s="126"/>
      <c r="D160" s="126"/>
      <c r="E160" s="106"/>
    </row>
    <row r="161" spans="1:5" x14ac:dyDescent="0.2">
      <c r="A161" s="106"/>
      <c r="B161" s="106"/>
      <c r="C161" s="106"/>
      <c r="D161" s="106"/>
      <c r="E161" s="106"/>
    </row>
    <row r="162" spans="1:5" ht="13.5" thickBot="1" x14ac:dyDescent="0.25">
      <c r="A162" s="106"/>
      <c r="B162" s="106"/>
      <c r="C162" s="106"/>
      <c r="D162" s="106"/>
      <c r="E162" s="106"/>
    </row>
    <row r="163" spans="1:5" ht="13.5" thickBot="1" x14ac:dyDescent="0.25">
      <c r="A163" s="92" t="s">
        <v>57</v>
      </c>
      <c r="B163" s="100"/>
      <c r="C163" s="100"/>
      <c r="D163" s="100"/>
      <c r="E163" s="101"/>
    </row>
    <row r="164" spans="1:5" ht="24" customHeight="1" x14ac:dyDescent="0.2">
      <c r="A164" s="826" t="s">
        <v>351</v>
      </c>
      <c r="B164" s="827"/>
      <c r="C164" s="827"/>
      <c r="D164" s="711" t="s">
        <v>15</v>
      </c>
      <c r="E164" s="106"/>
    </row>
    <row r="165" spans="1:5" ht="24" customHeight="1" x14ac:dyDescent="0.2">
      <c r="A165" s="829"/>
      <c r="B165" s="781"/>
      <c r="C165" s="781"/>
      <c r="D165" s="690"/>
      <c r="E165" s="106"/>
    </row>
    <row r="166" spans="1:5" ht="19.5" customHeight="1" x14ac:dyDescent="0.2">
      <c r="A166" s="828"/>
      <c r="B166" s="782"/>
      <c r="C166" s="782"/>
      <c r="D166" s="690"/>
      <c r="E166" s="106"/>
    </row>
    <row r="167" spans="1:5" ht="17.25" customHeight="1" thickBot="1" x14ac:dyDescent="0.25">
      <c r="A167" s="721" t="s">
        <v>496</v>
      </c>
      <c r="B167" s="106"/>
      <c r="C167" s="84"/>
      <c r="D167" s="84"/>
      <c r="E167" s="106"/>
    </row>
    <row r="168" spans="1:5" ht="18" customHeight="1" thickBot="1" x14ac:dyDescent="0.25">
      <c r="A168" s="106"/>
      <c r="B168" s="106"/>
      <c r="C168" s="630" t="s">
        <v>431</v>
      </c>
      <c r="D168" s="105">
        <f>SUM(D164:D166)</f>
        <v>0</v>
      </c>
      <c r="E168" s="106"/>
    </row>
    <row r="169" spans="1:5" x14ac:dyDescent="0.2">
      <c r="A169" s="106"/>
      <c r="B169" s="106"/>
      <c r="C169" s="106"/>
      <c r="D169" s="106"/>
      <c r="E169" s="106"/>
    </row>
    <row r="170" spans="1:5" x14ac:dyDescent="0.2">
      <c r="A170" s="106"/>
      <c r="B170" s="106"/>
      <c r="C170" s="106"/>
      <c r="D170" s="106"/>
      <c r="E170" s="106"/>
    </row>
    <row r="171" spans="1:5" ht="3" customHeight="1" thickBot="1" x14ac:dyDescent="0.25">
      <c r="A171" s="106"/>
      <c r="B171" s="106"/>
      <c r="C171" s="106"/>
      <c r="D171" s="106"/>
      <c r="E171" s="106"/>
    </row>
    <row r="172" spans="1:5" ht="13.5" hidden="1" thickBot="1" x14ac:dyDescent="0.25">
      <c r="A172" s="106"/>
      <c r="B172" s="106"/>
      <c r="C172" s="106"/>
      <c r="D172" s="106"/>
      <c r="E172" s="106"/>
    </row>
    <row r="173" spans="1:5" ht="13.5" hidden="1" thickBot="1" x14ac:dyDescent="0.25">
      <c r="A173" s="106"/>
      <c r="B173" s="106"/>
      <c r="C173" s="106"/>
      <c r="D173" s="106"/>
      <c r="E173" s="106"/>
    </row>
    <row r="174" spans="1:5" ht="21" customHeight="1" thickBot="1" x14ac:dyDescent="0.3">
      <c r="A174" s="820" t="s">
        <v>432</v>
      </c>
      <c r="B174" s="821"/>
      <c r="C174" s="822"/>
      <c r="D174" s="330">
        <f>SUM(D168,D158,D145,D122,D91,D78,D63,D47,D19)</f>
        <v>0</v>
      </c>
      <c r="E174" s="106"/>
    </row>
    <row r="175" spans="1:5" ht="24.75" customHeight="1" thickBot="1" x14ac:dyDescent="0.4">
      <c r="A175" s="631" t="s">
        <v>433</v>
      </c>
      <c r="B175" s="632"/>
      <c r="C175" s="632"/>
      <c r="D175" s="632"/>
      <c r="E175" s="633"/>
    </row>
    <row r="176" spans="1:5" ht="13.5" thickBot="1" x14ac:dyDescent="0.25">
      <c r="A176" s="92" t="s">
        <v>370</v>
      </c>
      <c r="B176" s="100"/>
      <c r="C176" s="100"/>
      <c r="D176" s="100"/>
      <c r="E176" s="101"/>
    </row>
    <row r="177" spans="1:7" ht="24" customHeight="1" x14ac:dyDescent="0.25">
      <c r="A177" s="331" t="s">
        <v>31</v>
      </c>
      <c r="B177" s="71"/>
      <c r="C177" s="71"/>
      <c r="D177" s="71"/>
      <c r="E177" s="71"/>
    </row>
    <row r="178" spans="1:7" x14ac:dyDescent="0.2">
      <c r="A178" s="84"/>
      <c r="B178" s="79" t="s">
        <v>32</v>
      </c>
      <c r="C178" s="79" t="s">
        <v>33</v>
      </c>
      <c r="D178" s="209" t="s">
        <v>36</v>
      </c>
      <c r="E178" s="78"/>
    </row>
    <row r="179" spans="1:7" x14ac:dyDescent="0.2">
      <c r="A179" s="803" t="s">
        <v>371</v>
      </c>
      <c r="B179" s="31"/>
      <c r="C179" s="658"/>
      <c r="D179" s="373"/>
      <c r="E179" s="78"/>
      <c r="F179" s="97"/>
    </row>
    <row r="180" spans="1:7" x14ac:dyDescent="0.2">
      <c r="A180" s="793"/>
      <c r="B180" s="230"/>
      <c r="C180" s="230"/>
      <c r="D180" s="230"/>
      <c r="E180" s="78"/>
      <c r="F180" s="97"/>
    </row>
    <row r="181" spans="1:7" x14ac:dyDescent="0.2">
      <c r="A181" s="242"/>
      <c r="B181" s="230"/>
      <c r="C181" s="333" t="s">
        <v>58</v>
      </c>
      <c r="D181" s="329" t="s">
        <v>3</v>
      </c>
      <c r="E181" s="78"/>
      <c r="F181" s="97"/>
    </row>
    <row r="182" spans="1:7" x14ac:dyDescent="0.2">
      <c r="A182" s="228" t="s">
        <v>65</v>
      </c>
      <c r="B182" s="625">
        <v>0</v>
      </c>
      <c r="C182" s="103">
        <v>2.0000000000000001E-4</v>
      </c>
      <c r="D182" s="334">
        <f>B182*C182</f>
        <v>0</v>
      </c>
      <c r="E182" s="78"/>
      <c r="G182" s="468"/>
    </row>
    <row r="183" spans="1:7" x14ac:dyDescent="0.2">
      <c r="A183" s="84"/>
      <c r="B183" s="84"/>
      <c r="C183" s="84"/>
      <c r="D183" s="84"/>
      <c r="E183" s="78"/>
    </row>
    <row r="184" spans="1:7" x14ac:dyDescent="0.2">
      <c r="A184" s="84"/>
      <c r="B184" s="214" t="s">
        <v>189</v>
      </c>
      <c r="C184" s="260"/>
      <c r="D184" s="216">
        <f>D179+D182</f>
        <v>0</v>
      </c>
      <c r="E184" s="78"/>
      <c r="G184" s="469"/>
    </row>
    <row r="185" spans="1:7" x14ac:dyDescent="0.2">
      <c r="A185" s="84"/>
      <c r="B185" s="84"/>
      <c r="C185" s="84"/>
      <c r="D185" s="84"/>
      <c r="E185" s="78"/>
    </row>
    <row r="186" spans="1:7" x14ac:dyDescent="0.2">
      <c r="A186" s="84"/>
      <c r="B186" s="84"/>
      <c r="C186" s="193"/>
      <c r="D186" s="84"/>
      <c r="E186" s="78"/>
    </row>
    <row r="187" spans="1:7" ht="13.5" customHeight="1" x14ac:dyDescent="0.2">
      <c r="A187" s="232" t="s">
        <v>82</v>
      </c>
      <c r="B187" s="801" t="s">
        <v>67</v>
      </c>
      <c r="C187" s="802"/>
      <c r="D187" s="375"/>
      <c r="E187" s="78"/>
    </row>
    <row r="188" spans="1:7" x14ac:dyDescent="0.2">
      <c r="A188" s="232"/>
      <c r="B188" s="338"/>
      <c r="C188" s="339"/>
      <c r="D188" s="340"/>
      <c r="E188" s="78"/>
    </row>
    <row r="189" spans="1:7" x14ac:dyDescent="0.2">
      <c r="A189" s="341" t="s">
        <v>138</v>
      </c>
      <c r="B189" s="342" t="s">
        <v>136</v>
      </c>
      <c r="C189" s="333" t="s">
        <v>137</v>
      </c>
      <c r="D189" s="340"/>
      <c r="E189" s="78"/>
    </row>
    <row r="190" spans="1:7" x14ac:dyDescent="0.2">
      <c r="A190" s="182" t="s">
        <v>133</v>
      </c>
      <c r="B190" s="374">
        <v>0</v>
      </c>
      <c r="C190" s="183">
        <v>4.4999999999999999E-4</v>
      </c>
      <c r="D190" s="337">
        <f>(B190*C190)</f>
        <v>0</v>
      </c>
      <c r="E190" s="78"/>
    </row>
    <row r="191" spans="1:7" x14ac:dyDescent="0.2">
      <c r="A191" s="221" t="s">
        <v>270</v>
      </c>
      <c r="B191" s="374">
        <v>0</v>
      </c>
      <c r="C191" s="183">
        <v>2E-3</v>
      </c>
      <c r="D191" s="337">
        <f>(B191*C191)</f>
        <v>0</v>
      </c>
      <c r="E191" s="78"/>
    </row>
    <row r="192" spans="1:7" x14ac:dyDescent="0.2">
      <c r="A192" s="182" t="s">
        <v>135</v>
      </c>
      <c r="B192" s="374">
        <v>0</v>
      </c>
      <c r="C192" s="183">
        <v>5.9999999999999995E-4</v>
      </c>
      <c r="D192" s="332">
        <f>(B192*C192)</f>
        <v>0</v>
      </c>
      <c r="E192" s="78"/>
    </row>
    <row r="193" spans="1:5" x14ac:dyDescent="0.2">
      <c r="A193" s="221" t="s">
        <v>372</v>
      </c>
      <c r="B193" s="374">
        <v>0</v>
      </c>
      <c r="C193" s="183">
        <v>3.5E-4</v>
      </c>
      <c r="D193" s="337">
        <f>(B193*C193)</f>
        <v>0</v>
      </c>
      <c r="E193" s="78"/>
    </row>
    <row r="194" spans="1:5" ht="13.5" thickBot="1" x14ac:dyDescent="0.25">
      <c r="A194" s="652"/>
      <c r="B194" s="653"/>
      <c r="C194" s="210"/>
      <c r="D194" s="654"/>
      <c r="E194" s="78"/>
    </row>
    <row r="195" spans="1:5" x14ac:dyDescent="0.2">
      <c r="A195" s="798" t="s">
        <v>486</v>
      </c>
      <c r="B195" s="799"/>
      <c r="C195" s="799"/>
      <c r="D195" s="800"/>
      <c r="E195" s="78"/>
    </row>
    <row r="196" spans="1:5" x14ac:dyDescent="0.2">
      <c r="A196" s="804" t="s">
        <v>375</v>
      </c>
      <c r="B196" s="805"/>
      <c r="C196" s="659" t="s">
        <v>374</v>
      </c>
      <c r="D196" s="714"/>
      <c r="E196" s="78"/>
    </row>
    <row r="197" spans="1:5" x14ac:dyDescent="0.2">
      <c r="A197" s="806"/>
      <c r="B197" s="807"/>
      <c r="C197" s="651"/>
      <c r="D197" s="655"/>
      <c r="E197" s="78"/>
    </row>
    <row r="198" spans="1:5" ht="13.5" thickBot="1" x14ac:dyDescent="0.25">
      <c r="A198" s="808"/>
      <c r="B198" s="809"/>
      <c r="C198" s="656"/>
      <c r="D198" s="657"/>
      <c r="E198" s="78"/>
    </row>
    <row r="199" spans="1:5" ht="13.5" thickBot="1" x14ac:dyDescent="0.25">
      <c r="A199" s="228"/>
      <c r="B199" s="470"/>
      <c r="C199" s="179"/>
      <c r="D199" s="340"/>
      <c r="E199" s="78"/>
    </row>
    <row r="200" spans="1:5" ht="13.5" thickBot="1" x14ac:dyDescent="0.25">
      <c r="A200" s="228"/>
      <c r="B200" s="470"/>
      <c r="C200" s="344" t="s">
        <v>60</v>
      </c>
      <c r="D200" s="345">
        <f>SUM(D184,D187,D190:D193)-D196</f>
        <v>0</v>
      </c>
      <c r="E200" s="78"/>
    </row>
    <row r="201" spans="1:5" ht="13.5" thickBot="1" x14ac:dyDescent="0.25">
      <c r="A201" s="243"/>
      <c r="B201" s="243"/>
      <c r="E201" s="346"/>
    </row>
    <row r="202" spans="1:5" ht="18" customHeight="1" x14ac:dyDescent="0.25">
      <c r="A202" s="347" t="s">
        <v>35</v>
      </c>
      <c r="B202" s="348"/>
      <c r="C202" s="348"/>
      <c r="D202" s="348"/>
      <c r="E202" s="71"/>
    </row>
    <row r="203" spans="1:5" ht="19.5" customHeight="1" x14ac:dyDescent="0.2">
      <c r="A203" s="226"/>
      <c r="B203" s="226" t="s">
        <v>32</v>
      </c>
      <c r="C203" s="226" t="s">
        <v>33</v>
      </c>
      <c r="D203" s="349" t="s">
        <v>36</v>
      </c>
      <c r="E203" s="78"/>
    </row>
    <row r="204" spans="1:5" ht="12.75" customHeight="1" x14ac:dyDescent="0.2">
      <c r="A204" s="803" t="s">
        <v>371</v>
      </c>
      <c r="B204" s="63"/>
      <c r="C204" s="660"/>
      <c r="D204" s="373"/>
      <c r="E204" s="78"/>
    </row>
    <row r="205" spans="1:5" ht="17.25" customHeight="1" x14ac:dyDescent="0.2">
      <c r="A205" s="793"/>
      <c r="B205" s="230"/>
      <c r="C205" s="230"/>
      <c r="D205" s="230"/>
      <c r="E205" s="78"/>
    </row>
    <row r="206" spans="1:5" ht="15" customHeight="1" x14ac:dyDescent="0.2">
      <c r="A206" s="242"/>
      <c r="B206" s="230"/>
      <c r="C206" s="333" t="s">
        <v>58</v>
      </c>
      <c r="D206" s="329" t="s">
        <v>3</v>
      </c>
      <c r="E206" s="78"/>
    </row>
    <row r="207" spans="1:5" ht="15" customHeight="1" x14ac:dyDescent="0.2">
      <c r="A207" s="211" t="s">
        <v>65</v>
      </c>
      <c r="B207" s="374"/>
      <c r="C207" s="103">
        <v>2.0000000000000001E-4</v>
      </c>
      <c r="D207" s="334">
        <f>SUM(B207*C207)</f>
        <v>0</v>
      </c>
      <c r="E207" s="78"/>
    </row>
    <row r="208" spans="1:5" ht="6.75" customHeight="1" x14ac:dyDescent="0.2">
      <c r="A208" s="232"/>
      <c r="B208" s="229"/>
      <c r="C208" s="230"/>
      <c r="D208" s="340"/>
      <c r="E208" s="78"/>
    </row>
    <row r="209" spans="1:5" ht="15" customHeight="1" x14ac:dyDescent="0.2">
      <c r="A209" s="84"/>
      <c r="B209" s="84"/>
      <c r="C209" s="84"/>
      <c r="D209" s="84"/>
      <c r="E209" s="78"/>
    </row>
    <row r="210" spans="1:5" ht="15" customHeight="1" x14ac:dyDescent="0.2">
      <c r="A210" s="84"/>
      <c r="B210" s="214" t="s">
        <v>189</v>
      </c>
      <c r="C210" s="260"/>
      <c r="D210" s="216">
        <f>D204+D207</f>
        <v>0</v>
      </c>
      <c r="E210" s="78"/>
    </row>
    <row r="211" spans="1:5" ht="6.75" customHeight="1" x14ac:dyDescent="0.2">
      <c r="A211" s="84"/>
      <c r="B211" s="84"/>
      <c r="C211" s="84"/>
      <c r="D211" s="84"/>
      <c r="E211" s="78"/>
    </row>
    <row r="212" spans="1:5" x14ac:dyDescent="0.2">
      <c r="A212" s="335"/>
      <c r="B212" s="230"/>
      <c r="C212" s="336"/>
      <c r="D212" s="84"/>
      <c r="E212" s="78"/>
    </row>
    <row r="213" spans="1:5" ht="7.5" customHeight="1" x14ac:dyDescent="0.2">
      <c r="A213" s="335"/>
      <c r="B213" s="230"/>
      <c r="C213" s="336"/>
      <c r="D213" s="84"/>
      <c r="E213" s="78"/>
    </row>
    <row r="214" spans="1:5" s="90" customFormat="1" ht="8.25" customHeight="1" x14ac:dyDescent="0.2">
      <c r="A214" s="84"/>
      <c r="B214" s="84"/>
      <c r="C214" s="193"/>
      <c r="D214" s="84"/>
      <c r="E214" s="78"/>
    </row>
    <row r="215" spans="1:5" s="90" customFormat="1" ht="12" customHeight="1" x14ac:dyDescent="0.2">
      <c r="A215" s="232" t="s">
        <v>82</v>
      </c>
      <c r="B215" s="801" t="s">
        <v>67</v>
      </c>
      <c r="C215" s="802"/>
      <c r="D215" s="375">
        <v>0</v>
      </c>
      <c r="E215" s="78"/>
    </row>
    <row r="216" spans="1:5" s="90" customFormat="1" ht="5.25" customHeight="1" x14ac:dyDescent="0.2">
      <c r="A216" s="232"/>
      <c r="B216" s="338"/>
      <c r="C216" s="339"/>
      <c r="D216" s="340"/>
      <c r="E216" s="78"/>
    </row>
    <row r="217" spans="1:5" s="90" customFormat="1" x14ac:dyDescent="0.2">
      <c r="A217" s="341" t="s">
        <v>138</v>
      </c>
      <c r="B217" s="342" t="s">
        <v>136</v>
      </c>
      <c r="C217" s="333" t="s">
        <v>137</v>
      </c>
      <c r="D217" s="340"/>
      <c r="E217" s="78"/>
    </row>
    <row r="218" spans="1:5" s="90" customFormat="1" x14ac:dyDescent="0.2">
      <c r="A218" s="182" t="s">
        <v>133</v>
      </c>
      <c r="B218" s="374">
        <v>0</v>
      </c>
      <c r="C218" s="183">
        <v>4.4999999999999999E-4</v>
      </c>
      <c r="D218" s="332">
        <f>(B218*C218)</f>
        <v>0</v>
      </c>
      <c r="E218" s="78"/>
    </row>
    <row r="219" spans="1:5" s="90" customFormat="1" ht="15.75" customHeight="1" x14ac:dyDescent="0.2">
      <c r="A219" s="221" t="s">
        <v>270</v>
      </c>
      <c r="B219" s="374">
        <v>0</v>
      </c>
      <c r="C219" s="183">
        <v>2E-3</v>
      </c>
      <c r="D219" s="332">
        <f>(B219*C219)</f>
        <v>0</v>
      </c>
      <c r="E219" s="78"/>
    </row>
    <row r="220" spans="1:5" s="90" customFormat="1" ht="15.75" customHeight="1" x14ac:dyDescent="0.2">
      <c r="A220" s="182" t="s">
        <v>135</v>
      </c>
      <c r="B220" s="374"/>
      <c r="C220" s="183">
        <v>5.9999999999999995E-4</v>
      </c>
      <c r="D220" s="332">
        <f>(B220*C220)</f>
        <v>0</v>
      </c>
      <c r="E220" s="78"/>
    </row>
    <row r="221" spans="1:5" s="90" customFormat="1" ht="14.25" customHeight="1" x14ac:dyDescent="0.2">
      <c r="A221" s="221" t="s">
        <v>373</v>
      </c>
      <c r="B221" s="374">
        <v>0</v>
      </c>
      <c r="C221" s="183">
        <v>3.5E-4</v>
      </c>
      <c r="D221" s="332">
        <f>(B221*C221)</f>
        <v>0</v>
      </c>
      <c r="E221" s="78"/>
    </row>
    <row r="222" spans="1:5" s="90" customFormat="1" ht="14.25" customHeight="1" thickBot="1" x14ac:dyDescent="0.25">
      <c r="A222" s="221"/>
      <c r="B222" s="625"/>
      <c r="C222" s="210"/>
      <c r="D222" s="375"/>
      <c r="E222" s="78"/>
    </row>
    <row r="223" spans="1:5" s="90" customFormat="1" ht="14.25" customHeight="1" x14ac:dyDescent="0.2">
      <c r="A223" s="798" t="s">
        <v>486</v>
      </c>
      <c r="B223" s="799"/>
      <c r="C223" s="799"/>
      <c r="D223" s="800"/>
      <c r="E223" s="78"/>
    </row>
    <row r="224" spans="1:5" s="90" customFormat="1" ht="14.25" customHeight="1" x14ac:dyDescent="0.2">
      <c r="A224" s="810" t="s">
        <v>375</v>
      </c>
      <c r="B224" s="811"/>
      <c r="C224" s="659" t="s">
        <v>374</v>
      </c>
      <c r="D224" s="714"/>
      <c r="E224" s="78"/>
    </row>
    <row r="225" spans="1:5" s="90" customFormat="1" ht="14.25" customHeight="1" x14ac:dyDescent="0.2">
      <c r="A225" s="812"/>
      <c r="B225" s="813"/>
      <c r="C225" s="651"/>
      <c r="D225" s="655"/>
      <c r="E225" s="78"/>
    </row>
    <row r="226" spans="1:5" s="90" customFormat="1" ht="14.25" customHeight="1" thickBot="1" x14ac:dyDescent="0.25">
      <c r="A226" s="814"/>
      <c r="B226" s="815"/>
      <c r="C226" s="656"/>
      <c r="D226" s="657"/>
      <c r="E226" s="78"/>
    </row>
    <row r="227" spans="1:5" s="90" customFormat="1" ht="14.25" customHeight="1" thickBot="1" x14ac:dyDescent="0.25">
      <c r="A227" s="228"/>
      <c r="B227" s="229"/>
      <c r="C227" s="230"/>
      <c r="D227" s="231"/>
      <c r="E227" s="78"/>
    </row>
    <row r="228" spans="1:5" s="90" customFormat="1" ht="18.75" customHeight="1" thickBot="1" x14ac:dyDescent="0.25">
      <c r="A228" s="243"/>
      <c r="B228" s="243"/>
      <c r="C228" s="344" t="s">
        <v>61</v>
      </c>
      <c r="D228" s="345">
        <f>SUM(D210,D215,D218:D221)-D224</f>
        <v>0</v>
      </c>
      <c r="E228" s="346"/>
    </row>
    <row r="229" spans="1:5" ht="17.25" customHeight="1" thickBot="1" x14ac:dyDescent="0.25">
      <c r="A229" s="243"/>
      <c r="B229" s="243"/>
      <c r="C229" s="243"/>
      <c r="D229" s="243"/>
      <c r="E229" s="346"/>
    </row>
    <row r="230" spans="1:5" ht="20.25" customHeight="1" x14ac:dyDescent="0.25">
      <c r="A230" s="347" t="s">
        <v>83</v>
      </c>
      <c r="B230" s="348"/>
      <c r="C230" s="348"/>
      <c r="D230" s="348"/>
      <c r="E230" s="71"/>
    </row>
    <row r="231" spans="1:5" ht="20.25" customHeight="1" x14ac:dyDescent="0.2">
      <c r="A231" s="226"/>
      <c r="B231" s="226" t="s">
        <v>32</v>
      </c>
      <c r="C231" s="226" t="s">
        <v>33</v>
      </c>
      <c r="D231" s="349" t="s">
        <v>36</v>
      </c>
      <c r="E231" s="78"/>
    </row>
    <row r="232" spans="1:5" ht="12" customHeight="1" x14ac:dyDescent="0.2">
      <c r="A232" s="803" t="s">
        <v>371</v>
      </c>
      <c r="B232" s="63"/>
      <c r="C232" s="660"/>
      <c r="D232" s="373"/>
      <c r="E232" s="78"/>
    </row>
    <row r="233" spans="1:5" ht="13.5" customHeight="1" x14ac:dyDescent="0.2">
      <c r="A233" s="793"/>
      <c r="B233" s="230"/>
      <c r="C233" s="230"/>
      <c r="D233" s="230"/>
      <c r="E233" s="78"/>
    </row>
    <row r="234" spans="1:5" ht="13.5" customHeight="1" x14ac:dyDescent="0.2">
      <c r="A234" s="242"/>
      <c r="B234" s="230"/>
      <c r="C234" s="333" t="s">
        <v>58</v>
      </c>
      <c r="D234" s="329" t="s">
        <v>3</v>
      </c>
      <c r="E234" s="78"/>
    </row>
    <row r="235" spans="1:5" ht="13.5" customHeight="1" x14ac:dyDescent="0.2">
      <c r="A235" s="211" t="s">
        <v>65</v>
      </c>
      <c r="B235" s="374"/>
      <c r="C235" s="103">
        <v>2.0000000000000001E-4</v>
      </c>
      <c r="D235" s="334">
        <f>SUM(B235*C235)</f>
        <v>0</v>
      </c>
      <c r="E235" s="78"/>
    </row>
    <row r="236" spans="1:5" ht="13.5" customHeight="1" x14ac:dyDescent="0.2">
      <c r="A236" s="232"/>
      <c r="B236" s="229"/>
      <c r="C236" s="230"/>
      <c r="D236" s="340"/>
      <c r="E236" s="78"/>
    </row>
    <row r="237" spans="1:5" ht="13.5" customHeight="1" x14ac:dyDescent="0.2">
      <c r="A237" s="84"/>
      <c r="B237" s="84"/>
      <c r="C237" s="84"/>
      <c r="D237" s="84"/>
      <c r="E237" s="78"/>
    </row>
    <row r="238" spans="1:5" ht="13.5" customHeight="1" x14ac:dyDescent="0.2">
      <c r="A238" s="84"/>
      <c r="B238" s="214" t="s">
        <v>189</v>
      </c>
      <c r="C238" s="260"/>
      <c r="D238" s="216">
        <f>D232+D235</f>
        <v>0</v>
      </c>
      <c r="E238" s="78"/>
    </row>
    <row r="239" spans="1:5" ht="13.5" customHeight="1" x14ac:dyDescent="0.2">
      <c r="A239" s="84"/>
      <c r="B239" s="84"/>
      <c r="C239" s="84"/>
      <c r="D239" s="84"/>
      <c r="E239" s="78"/>
    </row>
    <row r="240" spans="1:5" ht="13.5" customHeight="1" x14ac:dyDescent="0.2">
      <c r="A240" s="335"/>
      <c r="B240" s="230"/>
      <c r="C240" s="336"/>
      <c r="D240" s="84"/>
      <c r="E240" s="78"/>
    </row>
    <row r="241" spans="1:5" ht="13.5" customHeight="1" x14ac:dyDescent="0.2">
      <c r="A241" s="335"/>
      <c r="B241" s="230"/>
      <c r="C241" s="336"/>
      <c r="D241" s="84"/>
      <c r="E241" s="78"/>
    </row>
    <row r="242" spans="1:5" ht="13.5" customHeight="1" x14ac:dyDescent="0.2">
      <c r="A242" s="84"/>
      <c r="B242" s="84"/>
      <c r="C242" s="193"/>
      <c r="D242" s="84"/>
      <c r="E242" s="78"/>
    </row>
    <row r="243" spans="1:5" ht="13.5" customHeight="1" x14ac:dyDescent="0.2">
      <c r="A243" s="232" t="s">
        <v>82</v>
      </c>
      <c r="B243" s="801" t="s">
        <v>67</v>
      </c>
      <c r="C243" s="802"/>
      <c r="D243" s="375">
        <v>0</v>
      </c>
      <c r="E243" s="78"/>
    </row>
    <row r="244" spans="1:5" ht="13.5" customHeight="1" x14ac:dyDescent="0.2">
      <c r="A244" s="232"/>
      <c r="B244" s="338"/>
      <c r="C244" s="339"/>
      <c r="D244" s="340"/>
      <c r="E244" s="78"/>
    </row>
    <row r="245" spans="1:5" ht="12.75" customHeight="1" thickBot="1" x14ac:dyDescent="0.25">
      <c r="A245" s="341" t="s">
        <v>138</v>
      </c>
      <c r="B245" s="342" t="s">
        <v>136</v>
      </c>
      <c r="C245" s="333" t="s">
        <v>137</v>
      </c>
      <c r="D245" s="340"/>
      <c r="E245" s="78"/>
    </row>
    <row r="246" spans="1:5" ht="13.5" customHeight="1" x14ac:dyDescent="0.2">
      <c r="A246" s="635" t="s">
        <v>133</v>
      </c>
      <c r="B246" s="636">
        <v>0</v>
      </c>
      <c r="C246" s="196">
        <v>4.4999999999999999E-4</v>
      </c>
      <c r="D246" s="637">
        <f>(B246*C246)</f>
        <v>0</v>
      </c>
      <c r="E246" s="78"/>
    </row>
    <row r="247" spans="1:5" ht="13.5" customHeight="1" x14ac:dyDescent="0.2">
      <c r="A247" s="638" t="s">
        <v>270</v>
      </c>
      <c r="B247" s="374">
        <v>0</v>
      </c>
      <c r="C247" s="183">
        <v>2E-3</v>
      </c>
      <c r="D247" s="639">
        <f>(B247*C247)</f>
        <v>0</v>
      </c>
      <c r="E247" s="78"/>
    </row>
    <row r="248" spans="1:5" ht="13.5" customHeight="1" x14ac:dyDescent="0.2">
      <c r="A248" s="640" t="s">
        <v>135</v>
      </c>
      <c r="B248" s="374">
        <v>0</v>
      </c>
      <c r="C248" s="183">
        <v>5.9999999999999995E-4</v>
      </c>
      <c r="D248" s="639">
        <f>(B248*C248)</f>
        <v>0</v>
      </c>
      <c r="E248" s="78"/>
    </row>
    <row r="249" spans="1:5" ht="13.5" customHeight="1" x14ac:dyDescent="0.2">
      <c r="A249" s="638" t="s">
        <v>356</v>
      </c>
      <c r="B249" s="374">
        <v>0</v>
      </c>
      <c r="C249" s="183">
        <v>3.5E-4</v>
      </c>
      <c r="D249" s="639">
        <f>(B249*C249)</f>
        <v>0</v>
      </c>
      <c r="E249" s="78"/>
    </row>
    <row r="250" spans="1:5" ht="13.5" customHeight="1" thickBot="1" x14ac:dyDescent="0.25">
      <c r="A250" s="641"/>
      <c r="B250" s="634"/>
      <c r="C250" s="179"/>
      <c r="D250" s="642"/>
      <c r="E250" s="78"/>
    </row>
    <row r="251" spans="1:5" ht="13.5" customHeight="1" x14ac:dyDescent="0.2">
      <c r="A251" s="798" t="s">
        <v>487</v>
      </c>
      <c r="B251" s="799"/>
      <c r="C251" s="799"/>
      <c r="D251" s="800"/>
      <c r="E251" s="78"/>
    </row>
    <row r="252" spans="1:5" ht="13.5" customHeight="1" x14ac:dyDescent="0.2">
      <c r="A252" s="810" t="s">
        <v>375</v>
      </c>
      <c r="B252" s="811"/>
      <c r="C252" s="659" t="s">
        <v>374</v>
      </c>
      <c r="D252" s="714"/>
      <c r="E252" s="78"/>
    </row>
    <row r="253" spans="1:5" ht="13.5" customHeight="1" x14ac:dyDescent="0.2">
      <c r="A253" s="812"/>
      <c r="B253" s="813"/>
      <c r="C253" s="651"/>
      <c r="D253" s="655"/>
      <c r="E253" s="78"/>
    </row>
    <row r="254" spans="1:5" ht="17.25" customHeight="1" thickBot="1" x14ac:dyDescent="0.25">
      <c r="A254" s="814"/>
      <c r="B254" s="815"/>
      <c r="C254" s="656"/>
      <c r="D254" s="657"/>
      <c r="E254" s="78"/>
    </row>
    <row r="255" spans="1:5" ht="17.25" customHeight="1" thickBot="1" x14ac:dyDescent="0.25">
      <c r="A255" s="84"/>
      <c r="B255" s="84"/>
      <c r="C255" s="350"/>
      <c r="D255" s="351"/>
      <c r="E255" s="78"/>
    </row>
    <row r="256" spans="1:5" ht="17.25" customHeight="1" thickBot="1" x14ac:dyDescent="0.25">
      <c r="A256" s="243"/>
      <c r="B256" s="243"/>
      <c r="C256" s="344" t="s">
        <v>176</v>
      </c>
      <c r="D256" s="345">
        <f>SUM(D238,D243,D246:D249)-D252</f>
        <v>0</v>
      </c>
      <c r="E256" s="78"/>
    </row>
    <row r="257" spans="1:5" ht="17.25" customHeight="1" x14ac:dyDescent="0.2">
      <c r="A257" s="84"/>
      <c r="B257" s="84"/>
      <c r="C257" s="350"/>
      <c r="D257" s="351"/>
      <c r="E257" s="78"/>
    </row>
    <row r="258" spans="1:5" ht="17.25" customHeight="1" thickBot="1" x14ac:dyDescent="0.25">
      <c r="A258" s="84"/>
      <c r="B258" s="84"/>
      <c r="C258" s="350"/>
      <c r="D258" s="351"/>
      <c r="E258" s="78"/>
    </row>
    <row r="259" spans="1:5" ht="13.5" customHeight="1" x14ac:dyDescent="0.2">
      <c r="A259" s="423" t="s">
        <v>37</v>
      </c>
      <c r="B259" s="424" t="s">
        <v>36</v>
      </c>
      <c r="C259" s="661"/>
      <c r="D259" s="236"/>
      <c r="E259" s="84"/>
    </row>
    <row r="260" spans="1:5" x14ac:dyDescent="0.2">
      <c r="A260" s="237" t="s">
        <v>38</v>
      </c>
      <c r="B260" s="238">
        <v>30</v>
      </c>
      <c r="C260" s="84"/>
      <c r="D260" s="239"/>
      <c r="E260" s="78"/>
    </row>
    <row r="261" spans="1:5" x14ac:dyDescent="0.2">
      <c r="A261" s="185" t="s">
        <v>229</v>
      </c>
      <c r="B261" s="238">
        <v>20</v>
      </c>
      <c r="C261" s="84"/>
      <c r="D261" s="239"/>
      <c r="E261" s="78"/>
    </row>
    <row r="262" spans="1:5" ht="13.5" thickBot="1" x14ac:dyDescent="0.25">
      <c r="A262" s="186" t="s">
        <v>228</v>
      </c>
      <c r="B262" s="240">
        <v>10</v>
      </c>
      <c r="C262" s="84"/>
      <c r="D262" s="241"/>
      <c r="E262" s="78"/>
    </row>
    <row r="263" spans="1:5" x14ac:dyDescent="0.2">
      <c r="A263" s="242"/>
      <c r="B263" s="81"/>
      <c r="C263" s="81"/>
      <c r="D263" s="241"/>
      <c r="E263" s="78"/>
    </row>
    <row r="264" spans="1:5" x14ac:dyDescent="0.2">
      <c r="A264" s="646" t="s">
        <v>376</v>
      </c>
      <c r="B264" s="242"/>
      <c r="C264" s="84"/>
      <c r="D264" s="90"/>
      <c r="E264" s="78"/>
    </row>
    <row r="265" spans="1:5" x14ac:dyDescent="0.2">
      <c r="A265" s="646"/>
      <c r="B265" s="84"/>
      <c r="C265" s="84"/>
      <c r="D265" s="78"/>
      <c r="E265" s="78"/>
    </row>
    <row r="266" spans="1:5" ht="13.5" thickBot="1" x14ac:dyDescent="0.25">
      <c r="B266" s="90"/>
      <c r="C266" s="90"/>
      <c r="D266" s="78"/>
      <c r="E266" s="78"/>
    </row>
    <row r="267" spans="1:5" ht="20.25" customHeight="1" thickBot="1" x14ac:dyDescent="0.25">
      <c r="A267" s="662"/>
      <c r="B267" s="663"/>
      <c r="C267" s="712" t="s">
        <v>434</v>
      </c>
      <c r="D267" s="713">
        <f>SUM(D256,D228,D200)</f>
        <v>0</v>
      </c>
      <c r="E267" s="664"/>
    </row>
    <row r="268" spans="1:5" ht="13.5" thickBot="1" x14ac:dyDescent="0.25">
      <c r="A268" s="92" t="s">
        <v>488</v>
      </c>
      <c r="B268" s="100"/>
      <c r="C268" s="100"/>
      <c r="D268" s="100"/>
      <c r="E268" s="101"/>
    </row>
    <row r="269" spans="1:5" ht="15.75" x14ac:dyDescent="0.25">
      <c r="A269" s="331" t="s">
        <v>31</v>
      </c>
      <c r="B269" s="71"/>
      <c r="C269" s="71"/>
      <c r="D269" s="71"/>
      <c r="E269" s="71"/>
    </row>
    <row r="270" spans="1:5" x14ac:dyDescent="0.2">
      <c r="A270" s="84"/>
      <c r="B270" s="79"/>
      <c r="C270" s="79" t="s">
        <v>379</v>
      </c>
      <c r="D270" s="665" t="s">
        <v>380</v>
      </c>
      <c r="E270" s="78"/>
    </row>
    <row r="271" spans="1:5" x14ac:dyDescent="0.2">
      <c r="A271" s="803" t="s">
        <v>378</v>
      </c>
      <c r="B271" s="31"/>
      <c r="C271" s="658"/>
      <c r="D271" s="715"/>
      <c r="E271" s="78"/>
    </row>
    <row r="272" spans="1:5" x14ac:dyDescent="0.2">
      <c r="A272" s="793"/>
      <c r="B272" s="230"/>
      <c r="C272" s="230"/>
      <c r="D272" s="230"/>
      <c r="E272" s="78"/>
    </row>
    <row r="273" spans="1:5" x14ac:dyDescent="0.2">
      <c r="A273" s="78"/>
      <c r="B273" s="84"/>
      <c r="C273" s="90"/>
      <c r="D273" s="78"/>
      <c r="E273" s="78"/>
    </row>
    <row r="274" spans="1:5" ht="13.5" thickBot="1" x14ac:dyDescent="0.25">
      <c r="A274" s="78"/>
      <c r="B274" s="84"/>
      <c r="C274" s="90"/>
      <c r="D274" s="78"/>
      <c r="E274" s="78"/>
    </row>
    <row r="275" spans="1:5" ht="15.75" x14ac:dyDescent="0.25">
      <c r="A275" s="331" t="s">
        <v>35</v>
      </c>
      <c r="B275" s="71"/>
      <c r="C275" s="71"/>
      <c r="D275" s="71"/>
      <c r="E275" s="78"/>
    </row>
    <row r="276" spans="1:5" x14ac:dyDescent="0.2">
      <c r="A276" s="84"/>
      <c r="B276" s="79"/>
      <c r="C276" s="79" t="s">
        <v>379</v>
      </c>
      <c r="D276" s="665" t="s">
        <v>380</v>
      </c>
      <c r="E276" s="78"/>
    </row>
    <row r="277" spans="1:5" x14ac:dyDescent="0.2">
      <c r="A277" s="803" t="s">
        <v>378</v>
      </c>
      <c r="B277" s="31"/>
      <c r="C277" s="658"/>
      <c r="D277" s="715"/>
      <c r="E277" s="78"/>
    </row>
    <row r="278" spans="1:5" x14ac:dyDescent="0.2">
      <c r="A278" s="793"/>
      <c r="B278" s="230"/>
      <c r="C278" s="230"/>
      <c r="D278" s="230"/>
      <c r="E278" s="78"/>
    </row>
    <row r="279" spans="1:5" ht="13.5" thickBot="1" x14ac:dyDescent="0.25">
      <c r="A279" s="78"/>
      <c r="B279" s="84"/>
      <c r="C279" s="90"/>
      <c r="D279" s="78"/>
      <c r="E279" s="78"/>
    </row>
    <row r="280" spans="1:5" ht="15.75" x14ac:dyDescent="0.25">
      <c r="A280" s="331" t="s">
        <v>83</v>
      </c>
      <c r="B280" s="71"/>
      <c r="C280" s="71"/>
      <c r="D280" s="71"/>
      <c r="E280" s="78"/>
    </row>
    <row r="281" spans="1:5" x14ac:dyDescent="0.2">
      <c r="A281" s="84"/>
      <c r="B281" s="79"/>
      <c r="C281" s="79" t="s">
        <v>379</v>
      </c>
      <c r="D281" s="665" t="s">
        <v>380</v>
      </c>
      <c r="E281" s="78"/>
    </row>
    <row r="282" spans="1:5" x14ac:dyDescent="0.2">
      <c r="A282" s="803" t="s">
        <v>378</v>
      </c>
      <c r="B282" s="31"/>
      <c r="C282" s="658"/>
      <c r="D282" s="715"/>
      <c r="E282" s="78"/>
    </row>
    <row r="283" spans="1:5" x14ac:dyDescent="0.2">
      <c r="A283" s="793"/>
      <c r="B283" s="230"/>
      <c r="C283" s="230"/>
      <c r="D283" s="230"/>
      <c r="E283" s="78"/>
    </row>
    <row r="284" spans="1:5" ht="13.5" thickBot="1" x14ac:dyDescent="0.25">
      <c r="A284" s="727"/>
      <c r="B284" s="230"/>
      <c r="C284" s="230"/>
      <c r="D284" s="230"/>
      <c r="E284" s="78"/>
    </row>
    <row r="285" spans="1:5" ht="13.5" thickBot="1" x14ac:dyDescent="0.25">
      <c r="A285" s="727"/>
      <c r="B285" s="230"/>
      <c r="C285" s="91" t="s">
        <v>485</v>
      </c>
      <c r="D285" s="713">
        <f>SUM(D271,D277,D282)</f>
        <v>0</v>
      </c>
      <c r="E285" s="78"/>
    </row>
    <row r="286" spans="1:5" ht="13.5" thickBot="1" x14ac:dyDescent="0.25">
      <c r="A286" s="78"/>
      <c r="B286" s="84"/>
      <c r="C286" s="90"/>
      <c r="D286" s="78"/>
      <c r="E286" s="78"/>
    </row>
    <row r="287" spans="1:5" ht="13.5" thickBot="1" x14ac:dyDescent="0.25">
      <c r="A287" s="92" t="s">
        <v>377</v>
      </c>
      <c r="B287" s="100"/>
      <c r="C287" s="100"/>
      <c r="D287" s="100"/>
      <c r="E287" s="101"/>
    </row>
    <row r="288" spans="1:5" ht="24" customHeight="1" x14ac:dyDescent="0.2">
      <c r="A288" s="208" t="s">
        <v>31</v>
      </c>
      <c r="B288" s="71"/>
      <c r="C288" s="71"/>
      <c r="D288" s="71"/>
      <c r="E288" s="71"/>
    </row>
    <row r="289" spans="1:5" ht="11.25" customHeight="1" x14ac:dyDescent="0.2">
      <c r="A289" s="84"/>
      <c r="B289" s="226" t="s">
        <v>32</v>
      </c>
      <c r="C289" s="226" t="s">
        <v>33</v>
      </c>
      <c r="D289" s="349" t="s">
        <v>36</v>
      </c>
      <c r="E289" s="78"/>
    </row>
    <row r="290" spans="1:5" ht="18.75" customHeight="1" x14ac:dyDescent="0.2">
      <c r="A290" s="818" t="s">
        <v>381</v>
      </c>
      <c r="B290" s="31"/>
      <c r="C290" s="31"/>
      <c r="D290" s="467"/>
      <c r="E290" s="78"/>
    </row>
    <row r="291" spans="1:5" ht="9.75" customHeight="1" thickBot="1" x14ac:dyDescent="0.25">
      <c r="A291" s="819"/>
      <c r="B291" s="320"/>
      <c r="C291" s="320"/>
      <c r="D291" s="320"/>
      <c r="E291" s="78"/>
    </row>
    <row r="292" spans="1:5" ht="13.5" thickBot="1" x14ac:dyDescent="0.25">
      <c r="A292" s="211"/>
      <c r="B292" s="90"/>
      <c r="C292" s="352" t="s">
        <v>269</v>
      </c>
      <c r="D292" s="376">
        <v>0</v>
      </c>
      <c r="E292" s="78"/>
    </row>
    <row r="293" spans="1:5" x14ac:dyDescent="0.2">
      <c r="B293" s="262"/>
      <c r="C293" s="262"/>
      <c r="E293" s="78"/>
    </row>
    <row r="294" spans="1:5" ht="2.25" customHeight="1" thickBot="1" x14ac:dyDescent="0.25">
      <c r="A294" s="242"/>
      <c r="B294" s="78"/>
      <c r="C294" s="141"/>
      <c r="D294" s="84"/>
      <c r="E294" s="78"/>
    </row>
    <row r="295" spans="1:5" ht="13.5" thickBot="1" x14ac:dyDescent="0.25">
      <c r="A295" s="242"/>
      <c r="B295" s="78"/>
      <c r="C295" s="354" t="s">
        <v>5</v>
      </c>
      <c r="D295" s="355">
        <f>D292*D290</f>
        <v>0</v>
      </c>
      <c r="E295" s="78"/>
    </row>
    <row r="296" spans="1:5" ht="9" customHeight="1" thickBot="1" x14ac:dyDescent="0.25">
      <c r="A296" s="242"/>
      <c r="B296" s="78"/>
      <c r="C296" s="247"/>
      <c r="D296" s="81"/>
      <c r="E296" s="78"/>
    </row>
    <row r="297" spans="1:5" x14ac:dyDescent="0.2">
      <c r="A297" s="208" t="s">
        <v>35</v>
      </c>
      <c r="B297" s="71"/>
      <c r="C297" s="71"/>
      <c r="D297" s="71"/>
      <c r="E297" s="71"/>
    </row>
    <row r="298" spans="1:5" ht="9.75" customHeight="1" x14ac:dyDescent="0.2">
      <c r="A298" s="84"/>
      <c r="B298" s="79" t="s">
        <v>32</v>
      </c>
      <c r="C298" s="79" t="s">
        <v>33</v>
      </c>
      <c r="D298" s="209" t="s">
        <v>36</v>
      </c>
      <c r="E298" s="78"/>
    </row>
    <row r="299" spans="1:5" ht="18" customHeight="1" x14ac:dyDescent="0.2">
      <c r="A299" s="818" t="s">
        <v>381</v>
      </c>
      <c r="B299" s="31"/>
      <c r="C299" s="31"/>
      <c r="D299" s="467"/>
      <c r="E299" s="78"/>
    </row>
    <row r="300" spans="1:5" ht="13.5" thickBot="1" x14ac:dyDescent="0.25">
      <c r="A300" s="819"/>
      <c r="B300" s="320"/>
      <c r="C300" s="320"/>
      <c r="D300" s="320"/>
      <c r="E300" s="78"/>
    </row>
    <row r="301" spans="1:5" ht="13.5" thickBot="1" x14ac:dyDescent="0.25">
      <c r="A301" s="211"/>
      <c r="B301" s="84"/>
      <c r="C301" s="352" t="s">
        <v>269</v>
      </c>
      <c r="D301" s="376">
        <v>0</v>
      </c>
      <c r="E301" s="78"/>
    </row>
    <row r="302" spans="1:5" ht="13.5" thickBot="1" x14ac:dyDescent="0.25">
      <c r="A302" s="211"/>
      <c r="B302" s="84"/>
      <c r="C302" s="211"/>
      <c r="D302" s="356"/>
      <c r="E302" s="78"/>
    </row>
    <row r="303" spans="1:5" ht="13.5" thickBot="1" x14ac:dyDescent="0.25">
      <c r="A303" s="211"/>
      <c r="B303" s="84"/>
      <c r="C303" s="354" t="s">
        <v>5</v>
      </c>
      <c r="D303" s="355">
        <f>D299*D301</f>
        <v>0</v>
      </c>
      <c r="E303" s="78"/>
    </row>
    <row r="304" spans="1:5" ht="13.5" thickBot="1" x14ac:dyDescent="0.25">
      <c r="A304" s="242"/>
      <c r="B304" s="78"/>
      <c r="C304" s="90"/>
      <c r="D304" s="90"/>
      <c r="E304" s="78"/>
    </row>
    <row r="305" spans="1:5" x14ac:dyDescent="0.2">
      <c r="A305" s="208" t="s">
        <v>83</v>
      </c>
      <c r="B305" s="71"/>
      <c r="C305" s="71"/>
      <c r="D305" s="71"/>
      <c r="E305" s="71"/>
    </row>
    <row r="306" spans="1:5" x14ac:dyDescent="0.2">
      <c r="A306" s="84"/>
      <c r="B306" s="79" t="s">
        <v>32</v>
      </c>
      <c r="C306" s="79" t="s">
        <v>33</v>
      </c>
      <c r="D306" s="209" t="s">
        <v>36</v>
      </c>
      <c r="E306" s="78"/>
    </row>
    <row r="307" spans="1:5" x14ac:dyDescent="0.2">
      <c r="A307" s="818" t="s">
        <v>381</v>
      </c>
      <c r="B307" s="31"/>
      <c r="C307" s="31"/>
      <c r="D307" s="467"/>
      <c r="E307" s="78"/>
    </row>
    <row r="308" spans="1:5" ht="13.5" thickBot="1" x14ac:dyDescent="0.25">
      <c r="A308" s="819"/>
      <c r="B308" s="320"/>
      <c r="C308" s="320"/>
      <c r="D308" s="320"/>
      <c r="E308" s="78"/>
    </row>
    <row r="309" spans="1:5" ht="13.5" thickBot="1" x14ac:dyDescent="0.25">
      <c r="A309" s="211"/>
      <c r="B309" s="84"/>
      <c r="C309" s="352" t="s">
        <v>269</v>
      </c>
      <c r="D309" s="376">
        <v>0</v>
      </c>
      <c r="E309" s="78"/>
    </row>
    <row r="310" spans="1:5" ht="13.5" thickBot="1" x14ac:dyDescent="0.25">
      <c r="A310" s="211"/>
      <c r="B310" s="84"/>
      <c r="C310" s="211"/>
      <c r="D310" s="356"/>
      <c r="E310" s="78"/>
    </row>
    <row r="311" spans="1:5" ht="13.5" thickBot="1" x14ac:dyDescent="0.25">
      <c r="A311" s="211"/>
      <c r="B311" s="84"/>
      <c r="C311" s="354" t="s">
        <v>5</v>
      </c>
      <c r="D311" s="355">
        <f>D307*D309</f>
        <v>0</v>
      </c>
      <c r="E311" s="78"/>
    </row>
    <row r="312" spans="1:5" ht="13.5" thickBot="1" x14ac:dyDescent="0.25">
      <c r="A312" s="353"/>
      <c r="B312" s="353"/>
      <c r="C312" s="357"/>
      <c r="D312" s="353"/>
      <c r="E312" s="78"/>
    </row>
    <row r="313" spans="1:5" ht="11.25" customHeight="1" x14ac:dyDescent="0.2">
      <c r="A313" s="208" t="s">
        <v>245</v>
      </c>
      <c r="B313" s="71"/>
      <c r="C313" s="71"/>
      <c r="D313" s="71"/>
      <c r="E313" s="71"/>
    </row>
    <row r="314" spans="1:5" x14ac:dyDescent="0.2">
      <c r="A314" s="84"/>
      <c r="B314" s="79" t="s">
        <v>32</v>
      </c>
      <c r="C314" s="79" t="s">
        <v>33</v>
      </c>
      <c r="D314" s="209" t="s">
        <v>36</v>
      </c>
      <c r="E314" s="78"/>
    </row>
    <row r="315" spans="1:5" x14ac:dyDescent="0.2">
      <c r="A315" s="818" t="s">
        <v>85</v>
      </c>
      <c r="B315" s="31"/>
      <c r="C315" s="31"/>
      <c r="D315" s="467"/>
      <c r="E315" s="78"/>
    </row>
    <row r="316" spans="1:5" ht="13.5" thickBot="1" x14ac:dyDescent="0.25">
      <c r="A316" s="819"/>
      <c r="B316" s="320"/>
      <c r="C316" s="320"/>
      <c r="D316" s="320"/>
      <c r="E316" s="78"/>
    </row>
    <row r="317" spans="1:5" ht="13.5" thickBot="1" x14ac:dyDescent="0.25">
      <c r="A317" s="211"/>
      <c r="B317" s="84"/>
      <c r="C317" s="352" t="s">
        <v>269</v>
      </c>
      <c r="D317" s="376">
        <v>0</v>
      </c>
      <c r="E317" s="78"/>
    </row>
    <row r="318" spans="1:5" ht="13.5" thickBot="1" x14ac:dyDescent="0.25">
      <c r="A318" s="211"/>
      <c r="B318" s="84"/>
      <c r="C318" s="211"/>
      <c r="D318" s="356"/>
      <c r="E318" s="78"/>
    </row>
    <row r="319" spans="1:5" ht="13.5" thickBot="1" x14ac:dyDescent="0.25">
      <c r="A319" s="211"/>
      <c r="B319" s="84"/>
      <c r="C319" s="354" t="s">
        <v>5</v>
      </c>
      <c r="D319" s="355">
        <f>D315*D317</f>
        <v>0</v>
      </c>
      <c r="E319" s="78"/>
    </row>
    <row r="320" spans="1:5" x14ac:dyDescent="0.2">
      <c r="A320" s="353"/>
      <c r="B320" s="353"/>
      <c r="C320" s="357"/>
      <c r="D320" s="353"/>
      <c r="E320" s="78"/>
    </row>
    <row r="321" spans="1:5" x14ac:dyDescent="0.2">
      <c r="A321" s="353"/>
      <c r="B321" s="353"/>
      <c r="C321" s="357"/>
      <c r="D321" s="353"/>
      <c r="E321" s="78"/>
    </row>
    <row r="322" spans="1:5" x14ac:dyDescent="0.2">
      <c r="A322" s="353"/>
      <c r="B322" s="353"/>
      <c r="C322" s="357"/>
      <c r="D322" s="353"/>
      <c r="E322" s="78"/>
    </row>
    <row r="323" spans="1:5" x14ac:dyDescent="0.2">
      <c r="A323" s="353"/>
      <c r="B323" s="353"/>
      <c r="C323" s="357"/>
      <c r="D323" s="353"/>
      <c r="E323" s="78"/>
    </row>
    <row r="324" spans="1:5" ht="13.5" thickBot="1" x14ac:dyDescent="0.25">
      <c r="A324" s="353"/>
      <c r="B324" s="353"/>
      <c r="C324" s="357"/>
      <c r="D324" s="353"/>
      <c r="E324" s="78"/>
    </row>
    <row r="325" spans="1:5" ht="13.5" customHeight="1" x14ac:dyDescent="0.2">
      <c r="A325" s="208" t="s">
        <v>246</v>
      </c>
      <c r="B325" s="71"/>
      <c r="C325" s="71"/>
      <c r="D325" s="71"/>
      <c r="E325" s="71"/>
    </row>
    <row r="326" spans="1:5" ht="12.75" customHeight="1" x14ac:dyDescent="0.2">
      <c r="A326" s="84"/>
      <c r="B326" s="79" t="s">
        <v>32</v>
      </c>
      <c r="C326" s="79" t="s">
        <v>33</v>
      </c>
      <c r="D326" s="209" t="s">
        <v>36</v>
      </c>
      <c r="E326" s="78"/>
    </row>
    <row r="327" spans="1:5" ht="15.75" customHeight="1" x14ac:dyDescent="0.2">
      <c r="A327" s="818" t="s">
        <v>85</v>
      </c>
      <c r="B327" s="31"/>
      <c r="C327" s="31"/>
      <c r="D327" s="467"/>
      <c r="E327" s="78"/>
    </row>
    <row r="328" spans="1:5" ht="15.75" customHeight="1" thickBot="1" x14ac:dyDescent="0.25">
      <c r="A328" s="819"/>
      <c r="B328" s="320"/>
      <c r="C328" s="320"/>
      <c r="D328" s="320"/>
      <c r="E328" s="78"/>
    </row>
    <row r="329" spans="1:5" ht="15.75" customHeight="1" thickBot="1" x14ac:dyDescent="0.25">
      <c r="A329" s="211"/>
      <c r="B329" s="84"/>
      <c r="C329" s="352" t="s">
        <v>269</v>
      </c>
      <c r="D329" s="376">
        <v>0</v>
      </c>
      <c r="E329" s="78"/>
    </row>
    <row r="330" spans="1:5" ht="15.75" customHeight="1" thickBot="1" x14ac:dyDescent="0.25">
      <c r="A330" s="211"/>
      <c r="B330" s="84"/>
      <c r="C330" s="211"/>
      <c r="D330" s="356"/>
      <c r="E330" s="78"/>
    </row>
    <row r="331" spans="1:5" ht="15.75" customHeight="1" thickBot="1" x14ac:dyDescent="0.25">
      <c r="A331" s="211"/>
      <c r="B331" s="84"/>
      <c r="C331" s="354" t="s">
        <v>5</v>
      </c>
      <c r="D331" s="355">
        <f>D327*D329</f>
        <v>0</v>
      </c>
      <c r="E331" s="78"/>
    </row>
    <row r="332" spans="1:5" ht="7.5" customHeight="1" x14ac:dyDescent="0.2">
      <c r="A332" s="353"/>
      <c r="B332" s="353"/>
      <c r="C332" s="357"/>
      <c r="D332" s="353"/>
      <c r="E332" s="78"/>
    </row>
    <row r="333" spans="1:5" ht="13.5" thickBot="1" x14ac:dyDescent="0.25">
      <c r="A333" s="226" t="s">
        <v>37</v>
      </c>
      <c r="B333" s="226" t="s">
        <v>36</v>
      </c>
      <c r="C333" s="226" t="s">
        <v>33</v>
      </c>
      <c r="D333" s="230"/>
      <c r="E333" s="78"/>
    </row>
    <row r="334" spans="1:5" ht="15.75" customHeight="1" x14ac:dyDescent="0.2">
      <c r="A334" s="358" t="s">
        <v>38</v>
      </c>
      <c r="B334" s="359">
        <v>20</v>
      </c>
      <c r="C334" s="455" t="s">
        <v>34</v>
      </c>
      <c r="D334" s="360" t="s">
        <v>268</v>
      </c>
      <c r="E334" s="78"/>
    </row>
    <row r="335" spans="1:5" ht="15.75" customHeight="1" x14ac:dyDescent="0.2">
      <c r="A335" s="361" t="s">
        <v>18</v>
      </c>
      <c r="B335" s="362">
        <v>15</v>
      </c>
      <c r="C335" s="363" t="s">
        <v>71</v>
      </c>
      <c r="D335" s="364" t="s">
        <v>268</v>
      </c>
      <c r="E335" s="78"/>
    </row>
    <row r="336" spans="1:5" ht="15.75" customHeight="1" thickBot="1" x14ac:dyDescent="0.25">
      <c r="A336" s="365" t="s">
        <v>228</v>
      </c>
      <c r="B336" s="366">
        <v>10</v>
      </c>
      <c r="C336" s="456"/>
      <c r="D336" s="367"/>
      <c r="E336" s="78"/>
    </row>
    <row r="337" spans="1:5" ht="11.25" customHeight="1" thickBot="1" x14ac:dyDescent="0.25">
      <c r="A337" s="84"/>
      <c r="B337" s="84"/>
      <c r="C337" s="84"/>
      <c r="D337" s="84"/>
      <c r="E337" s="78"/>
    </row>
    <row r="338" spans="1:5" ht="13.5" thickBot="1" x14ac:dyDescent="0.25">
      <c r="A338" s="243"/>
      <c r="B338" s="346"/>
      <c r="C338" s="91" t="s">
        <v>435</v>
      </c>
      <c r="D338" s="713">
        <f>SUM(D303,D295,D311,D319,D331)</f>
        <v>0</v>
      </c>
      <c r="E338" s="346"/>
    </row>
    <row r="339" spans="1:5" ht="6.75" customHeight="1" thickBot="1" x14ac:dyDescent="0.25">
      <c r="A339" s="71"/>
      <c r="B339" s="71"/>
      <c r="C339" s="147"/>
      <c r="D339" s="368"/>
      <c r="E339" s="71"/>
    </row>
    <row r="340" spans="1:5" ht="18.75" thickBot="1" x14ac:dyDescent="0.3">
      <c r="A340" s="783" t="s">
        <v>436</v>
      </c>
      <c r="B340" s="784"/>
      <c r="C340" s="785"/>
      <c r="D340" s="273">
        <f>SUM(D338,D267,D285)</f>
        <v>0</v>
      </c>
      <c r="E340" s="78"/>
    </row>
    <row r="341" spans="1:5" ht="7.5" customHeight="1" x14ac:dyDescent="0.2">
      <c r="A341" s="84"/>
      <c r="B341" s="78"/>
      <c r="C341" s="106"/>
      <c r="D341" s="258"/>
      <c r="E341" s="78"/>
    </row>
    <row r="342" spans="1:5" ht="13.5" thickBot="1" x14ac:dyDescent="0.25">
      <c r="A342" s="84"/>
      <c r="B342" s="78"/>
      <c r="C342" s="106"/>
      <c r="D342" s="258"/>
      <c r="E342" s="78"/>
    </row>
    <row r="343" spans="1:5" ht="18.75" thickBot="1" x14ac:dyDescent="0.3">
      <c r="A343" s="816" t="s">
        <v>102</v>
      </c>
      <c r="B343" s="817"/>
      <c r="C343" s="817"/>
      <c r="D343" s="369">
        <f>SUM(D340,D174)</f>
        <v>0</v>
      </c>
      <c r="E343" s="275"/>
    </row>
  </sheetData>
  <sheetProtection algorithmName="SHA-512" hashValue="HpWTHp1UStThV0xUW+VBNrD4/c2+Sq4g8++p8LI/431VNMMjvRsVioINud2FVKkC6I6OlYKg1Pf7QgqdzoQShA==" saltValue="24/bCJ+v5xCM4ZHE7D6Z6w==" spinCount="100000" sheet="1" selectLockedCells="1"/>
  <dataConsolidate/>
  <mergeCells count="31">
    <mergeCell ref="A1:E1"/>
    <mergeCell ref="B187:C187"/>
    <mergeCell ref="A174:C174"/>
    <mergeCell ref="A179:A180"/>
    <mergeCell ref="A17:B17"/>
    <mergeCell ref="A84:D84"/>
    <mergeCell ref="A164:C164"/>
    <mergeCell ref="A166:C166"/>
    <mergeCell ref="A165:C165"/>
    <mergeCell ref="A82:D82"/>
    <mergeCell ref="A83:D83"/>
    <mergeCell ref="A343:C343"/>
    <mergeCell ref="A340:C340"/>
    <mergeCell ref="A290:A291"/>
    <mergeCell ref="A299:A300"/>
    <mergeCell ref="A307:A308"/>
    <mergeCell ref="A315:A316"/>
    <mergeCell ref="A327:A328"/>
    <mergeCell ref="A277:A278"/>
    <mergeCell ref="A282:A283"/>
    <mergeCell ref="A196:B198"/>
    <mergeCell ref="A224:B226"/>
    <mergeCell ref="A252:B254"/>
    <mergeCell ref="A271:A272"/>
    <mergeCell ref="A204:A205"/>
    <mergeCell ref="A251:D251"/>
    <mergeCell ref="A195:D195"/>
    <mergeCell ref="B243:C243"/>
    <mergeCell ref="B215:C215"/>
    <mergeCell ref="A232:A233"/>
    <mergeCell ref="A223:D223"/>
  </mergeCells>
  <phoneticPr fontId="5" type="noConversion"/>
  <conditionalFormatting sqref="A58:A61">
    <cfRule type="colorScale" priority="5">
      <colorScale>
        <cfvo type="min"/>
        <cfvo type="max"/>
        <color rgb="FFFF7128"/>
        <color rgb="FFFFEF9C"/>
      </colorScale>
    </cfRule>
    <cfRule type="dataBar" priority="6">
      <dataBar>
        <cfvo type="min"/>
        <cfvo type="max"/>
        <color rgb="FF638EC6"/>
      </dataBar>
    </cfRule>
  </conditionalFormatting>
  <conditionalFormatting sqref="D5:D11 D13:D16">
    <cfRule type="iconSet" priority="7">
      <iconSet iconSet="3Symbols" reverse="1">
        <cfvo type="percent" val="0"/>
        <cfvo type="percent" val="&quot;0+$E$11&quot;" gte="0"/>
        <cfvo type="percent" val="0" gte="0"/>
      </iconSet>
    </cfRule>
  </conditionalFormatting>
  <conditionalFormatting sqref="A5:A11 A13:A16">
    <cfRule type="iconSet" priority="8">
      <iconSet iconSet="3Symbols">
        <cfvo type="percent" val="0"/>
        <cfvo type="percent" val="33"/>
        <cfvo type="percent" val="67"/>
      </iconSet>
    </cfRule>
  </conditionalFormatting>
  <dataValidations count="7">
    <dataValidation type="list" allowBlank="1" showInputMessage="1" showErrorMessage="1" sqref="B327 B315 B179 B204 B232 B290 B299 B307 B271 B277 B282">
      <formula1>Level1</formula1>
    </dataValidation>
    <dataValidation type="list" allowBlank="1" showInputMessage="1" showErrorMessage="1" sqref="C327 C315 C307 C299 C290">
      <formula1>Role</formula1>
    </dataValidation>
    <dataValidation type="list" allowBlank="1" showInputMessage="1" showErrorMessage="1" sqref="D327 D315 D290 D299 D307">
      <formula1>UpFrontCredit1</formula1>
    </dataValidation>
    <dataValidation type="list" allowBlank="1" showInputMessage="1" showErrorMessage="1" sqref="D179 D204 D232">
      <formula1>UPFrontCredit</formula1>
    </dataValidation>
    <dataValidation type="list" allowBlank="1" showInputMessage="1" showErrorMessage="1" sqref="B58:B61">
      <formula1>RSBcredits</formula1>
    </dataValidation>
    <dataValidation type="list" allowBlank="1" showInputMessage="1" showErrorMessage="1" sqref="B27:B40 B42:B45">
      <formula1>Prescredits</formula1>
    </dataValidation>
    <dataValidation type="list" allowBlank="1" showInputMessage="1" showErrorMessage="1" sqref="D88:D89">
      <formula1>RAcredits</formula1>
    </dataValidation>
  </dataValidations>
  <pageMargins left="0.65" right="0.22" top="0.5" bottom="0.34" header="0.5" footer="0.34"/>
  <pageSetup orientation="portrait" r:id="rId1"/>
  <headerFooter alignWithMargins="0">
    <oddFooter>&amp;C&amp;8Page &amp;P of &amp;N  &amp;A</oddFooter>
  </headerFooter>
  <rowBreaks count="6" manualBreakCount="6">
    <brk id="22" max="16383" man="1"/>
    <brk id="72" max="16383" man="1"/>
    <brk id="125" max="16383" man="1"/>
    <brk id="174" max="16383" man="1"/>
    <brk id="228" max="16383" man="1"/>
    <brk id="267"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showGridLines="0" view="pageLayout" topLeftCell="A253" zoomScale="90" zoomScaleNormal="100" zoomScalePageLayoutView="90" workbookViewId="0">
      <selection activeCell="D199" sqref="D199"/>
    </sheetView>
  </sheetViews>
  <sheetFormatPr defaultColWidth="9.140625" defaultRowHeight="12.75" x14ac:dyDescent="0.2"/>
  <cols>
    <col min="1" max="1" width="38" style="97" customWidth="1"/>
    <col min="2" max="2" width="16.42578125" style="97" customWidth="1"/>
    <col min="3" max="3" width="17" style="97" customWidth="1"/>
    <col min="4" max="4" width="17.85546875" style="97" customWidth="1"/>
    <col min="5" max="5" width="2.140625" style="97" customWidth="1"/>
    <col min="6" max="6" width="2.5703125" style="262" customWidth="1"/>
    <col min="7" max="16384" width="9.140625" style="97"/>
  </cols>
  <sheetData>
    <row r="1" spans="1:6" ht="30" customHeight="1" thickBot="1" x14ac:dyDescent="0.45">
      <c r="A1" s="850" t="s">
        <v>357</v>
      </c>
      <c r="B1" s="851"/>
      <c r="C1" s="851"/>
      <c r="D1" s="851"/>
      <c r="E1" s="851"/>
      <c r="F1" s="485"/>
    </row>
    <row r="2" spans="1:6" ht="23.25" customHeight="1" thickBot="1" x14ac:dyDescent="0.3">
      <c r="A2" s="263" t="s">
        <v>437</v>
      </c>
      <c r="B2" s="264"/>
      <c r="C2" s="264"/>
      <c r="D2" s="264"/>
      <c r="E2" s="264"/>
      <c r="F2" s="265"/>
    </row>
    <row r="3" spans="1:6" ht="13.5" thickBot="1" x14ac:dyDescent="0.25">
      <c r="A3" s="493" t="s">
        <v>130</v>
      </c>
      <c r="B3" s="486"/>
      <c r="C3" s="486"/>
      <c r="D3" s="486"/>
      <c r="E3" s="486"/>
      <c r="F3" s="487"/>
    </row>
    <row r="4" spans="1:6" ht="33.75" customHeight="1" x14ac:dyDescent="0.2">
      <c r="A4" s="488" t="s">
        <v>170</v>
      </c>
      <c r="B4" s="153" t="s">
        <v>151</v>
      </c>
      <c r="C4" s="112" t="s">
        <v>212</v>
      </c>
      <c r="D4" s="81" t="s">
        <v>15</v>
      </c>
      <c r="E4" s="78"/>
      <c r="F4" s="84"/>
    </row>
    <row r="5" spans="1:6" ht="24" customHeight="1" x14ac:dyDescent="0.2">
      <c r="A5" s="702"/>
      <c r="B5" s="378"/>
      <c r="C5" s="379"/>
      <c r="D5" s="379"/>
      <c r="E5" s="78"/>
      <c r="F5" s="84"/>
    </row>
    <row r="6" spans="1:6" ht="22.5" customHeight="1" x14ac:dyDescent="0.2">
      <c r="A6" s="702"/>
      <c r="B6" s="378"/>
      <c r="C6" s="379"/>
      <c r="D6" s="379"/>
      <c r="E6" s="78"/>
      <c r="F6" s="84"/>
    </row>
    <row r="7" spans="1:6" ht="22.5" customHeight="1" x14ac:dyDescent="0.2">
      <c r="A7" s="377"/>
      <c r="B7" s="378"/>
      <c r="C7" s="379"/>
      <c r="D7" s="379"/>
      <c r="E7" s="78"/>
      <c r="F7" s="84"/>
    </row>
    <row r="8" spans="1:6" ht="22.5" customHeight="1" x14ac:dyDescent="0.2">
      <c r="A8" s="377"/>
      <c r="B8" s="378"/>
      <c r="C8" s="379"/>
      <c r="D8" s="379"/>
      <c r="E8" s="78"/>
      <c r="F8" s="84"/>
    </row>
    <row r="9" spans="1:6" ht="22.5" customHeight="1" x14ac:dyDescent="0.2">
      <c r="A9" s="377"/>
      <c r="B9" s="378"/>
      <c r="C9" s="379"/>
      <c r="D9" s="379"/>
      <c r="E9" s="78"/>
      <c r="F9" s="84"/>
    </row>
    <row r="10" spans="1:6" ht="22.5" customHeight="1" x14ac:dyDescent="0.2">
      <c r="A10" s="377"/>
      <c r="B10" s="378"/>
      <c r="C10" s="379"/>
      <c r="D10" s="379"/>
      <c r="E10" s="78"/>
      <c r="F10" s="84"/>
    </row>
    <row r="11" spans="1:6" ht="22.5" customHeight="1" x14ac:dyDescent="0.2">
      <c r="A11" s="377"/>
      <c r="B11" s="378"/>
      <c r="C11" s="379"/>
      <c r="D11" s="379"/>
      <c r="E11" s="78"/>
      <c r="F11" s="84"/>
    </row>
    <row r="12" spans="1:6" ht="22.5" customHeight="1" x14ac:dyDescent="0.2">
      <c r="A12" s="377"/>
      <c r="B12" s="378"/>
      <c r="C12" s="379"/>
      <c r="D12" s="379"/>
      <c r="E12" s="78"/>
      <c r="F12" s="84"/>
    </row>
    <row r="13" spans="1:6" ht="16.5" customHeight="1" x14ac:dyDescent="0.2">
      <c r="A13" s="489"/>
      <c r="B13" s="489"/>
      <c r="C13" s="489"/>
      <c r="D13" s="489"/>
      <c r="E13" s="78"/>
      <c r="F13" s="84"/>
    </row>
    <row r="14" spans="1:6" ht="27" customHeight="1" thickBot="1" x14ac:dyDescent="0.25">
      <c r="A14" s="457"/>
      <c r="B14" s="457"/>
      <c r="C14" s="457" t="s">
        <v>274</v>
      </c>
      <c r="D14" s="457" t="s">
        <v>275</v>
      </c>
      <c r="E14" s="78"/>
      <c r="F14" s="84"/>
    </row>
    <row r="15" spans="1:6" ht="20.25" customHeight="1" thickBot="1" x14ac:dyDescent="0.25">
      <c r="A15" s="854" t="s">
        <v>152</v>
      </c>
      <c r="B15" s="855"/>
      <c r="C15" s="490">
        <v>2</v>
      </c>
      <c r="D15" s="491">
        <v>4</v>
      </c>
      <c r="E15" s="78"/>
      <c r="F15" s="84"/>
    </row>
    <row r="16" spans="1:6" ht="18" customHeight="1" thickBot="1" x14ac:dyDescent="0.25">
      <c r="A16" s="489"/>
      <c r="B16" s="489"/>
      <c r="C16" s="489"/>
      <c r="D16" s="489"/>
      <c r="E16" s="78"/>
      <c r="F16" s="84"/>
    </row>
    <row r="17" spans="1:6" ht="18" customHeight="1" thickBot="1" x14ac:dyDescent="0.25">
      <c r="A17" s="489"/>
      <c r="B17" s="489"/>
      <c r="C17" s="492" t="s">
        <v>438</v>
      </c>
      <c r="D17" s="105">
        <f>SUM(D5:D12)</f>
        <v>0</v>
      </c>
      <c r="E17" s="78"/>
      <c r="F17" s="84"/>
    </row>
    <row r="18" spans="1:6" ht="18.75" customHeight="1" thickBot="1" x14ac:dyDescent="0.25">
      <c r="A18" s="489"/>
      <c r="B18" s="489"/>
      <c r="C18" s="489"/>
      <c r="D18" s="489"/>
      <c r="E18" s="78"/>
      <c r="F18" s="84"/>
    </row>
    <row r="19" spans="1:6" ht="18" customHeight="1" thickBot="1" x14ac:dyDescent="0.25">
      <c r="A19" s="493" t="s">
        <v>106</v>
      </c>
      <c r="B19" s="494"/>
      <c r="C19" s="494"/>
      <c r="D19" s="494"/>
      <c r="E19" s="494"/>
      <c r="F19" s="495"/>
    </row>
    <row r="20" spans="1:6" ht="14.25" customHeight="1" x14ac:dyDescent="0.2">
      <c r="A20" s="112" t="s">
        <v>14</v>
      </c>
      <c r="B20" s="496" t="s">
        <v>72</v>
      </c>
      <c r="C20" s="496" t="s">
        <v>147</v>
      </c>
      <c r="D20" s="154" t="s">
        <v>15</v>
      </c>
      <c r="E20" s="106"/>
      <c r="F20" s="84"/>
    </row>
    <row r="21" spans="1:6" ht="26.25" customHeight="1" x14ac:dyDescent="0.2">
      <c r="A21" s="380"/>
      <c r="B21" s="381"/>
      <c r="C21" s="18">
        <v>0</v>
      </c>
      <c r="D21" s="312">
        <f>B21*C21</f>
        <v>0</v>
      </c>
      <c r="E21" s="106"/>
      <c r="F21" s="84"/>
    </row>
    <row r="22" spans="1:6" ht="26.25" customHeight="1" x14ac:dyDescent="0.2">
      <c r="A22" s="380"/>
      <c r="B22" s="381"/>
      <c r="C22" s="18">
        <v>0</v>
      </c>
      <c r="D22" s="312">
        <f>B22*C22</f>
        <v>0</v>
      </c>
      <c r="E22" s="106"/>
      <c r="F22" s="84"/>
    </row>
    <row r="23" spans="1:6" s="497" customFormat="1" ht="26.25" customHeight="1" x14ac:dyDescent="0.2">
      <c r="A23" s="380"/>
      <c r="B23" s="381"/>
      <c r="C23" s="18">
        <v>0</v>
      </c>
      <c r="D23" s="312">
        <f>B23*C23</f>
        <v>0</v>
      </c>
      <c r="E23" s="106"/>
      <c r="F23" s="178"/>
    </row>
    <row r="24" spans="1:6" ht="26.25" customHeight="1" x14ac:dyDescent="0.2">
      <c r="A24" s="380"/>
      <c r="B24" s="381"/>
      <c r="C24" s="18">
        <v>0</v>
      </c>
      <c r="D24" s="312">
        <f>B24*C24</f>
        <v>0</v>
      </c>
      <c r="E24" s="106"/>
      <c r="F24" s="84"/>
    </row>
    <row r="25" spans="1:6" ht="26.25" customHeight="1" x14ac:dyDescent="0.2">
      <c r="A25" s="380"/>
      <c r="B25" s="381"/>
      <c r="C25" s="18">
        <v>0</v>
      </c>
      <c r="D25" s="312">
        <f>B25*C25</f>
        <v>0</v>
      </c>
      <c r="E25" s="106"/>
      <c r="F25" s="84"/>
    </row>
    <row r="26" spans="1:6" ht="13.5" thickBot="1" x14ac:dyDescent="0.25">
      <c r="A26" s="106"/>
      <c r="B26" s="106"/>
      <c r="C26" s="106"/>
      <c r="D26" s="106"/>
      <c r="E26" s="106"/>
      <c r="F26" s="84"/>
    </row>
    <row r="27" spans="1:6" ht="13.5" thickBot="1" x14ac:dyDescent="0.25">
      <c r="A27" s="796" t="s">
        <v>208</v>
      </c>
      <c r="B27" s="823"/>
      <c r="C27" s="106"/>
      <c r="D27" s="106"/>
      <c r="E27" s="106"/>
      <c r="F27" s="84"/>
    </row>
    <row r="28" spans="1:6" ht="13.5" thickBot="1" x14ac:dyDescent="0.25">
      <c r="A28" s="106"/>
      <c r="B28" s="106"/>
      <c r="C28" s="106"/>
      <c r="D28" s="106"/>
      <c r="E28" s="106"/>
      <c r="F28" s="84"/>
    </row>
    <row r="29" spans="1:6" ht="13.5" thickBot="1" x14ac:dyDescent="0.25">
      <c r="A29" s="106"/>
      <c r="B29" s="106"/>
      <c r="C29" s="492" t="s">
        <v>439</v>
      </c>
      <c r="D29" s="105">
        <f>SUM(D21:D25)</f>
        <v>0</v>
      </c>
      <c r="E29" s="106"/>
      <c r="F29" s="84"/>
    </row>
    <row r="30" spans="1:6" ht="13.5" thickBot="1" x14ac:dyDescent="0.25">
      <c r="A30" s="106"/>
      <c r="B30" s="106"/>
      <c r="C30" s="498"/>
      <c r="D30" s="179"/>
      <c r="E30" s="106"/>
      <c r="F30" s="84"/>
    </row>
    <row r="31" spans="1:6" ht="13.5" thickBot="1" x14ac:dyDescent="0.25">
      <c r="A31" s="499"/>
      <c r="B31" s="499"/>
      <c r="C31" s="499"/>
      <c r="D31" s="499"/>
      <c r="E31" s="499"/>
      <c r="F31" s="84"/>
    </row>
    <row r="32" spans="1:6" ht="13.5" thickBot="1" x14ac:dyDescent="0.25">
      <c r="A32" s="493" t="s">
        <v>286</v>
      </c>
      <c r="B32" s="494"/>
      <c r="C32" s="494"/>
      <c r="D32" s="494"/>
      <c r="E32" s="494"/>
      <c r="F32" s="495"/>
    </row>
    <row r="33" spans="1:6" x14ac:dyDescent="0.2">
      <c r="A33" s="152"/>
      <c r="B33" s="106"/>
      <c r="C33" s="106"/>
      <c r="D33" s="106"/>
      <c r="E33" s="106"/>
      <c r="F33" s="84"/>
    </row>
    <row r="34" spans="1:6" x14ac:dyDescent="0.2">
      <c r="A34" s="153" t="s">
        <v>62</v>
      </c>
      <c r="B34" s="496" t="s">
        <v>171</v>
      </c>
      <c r="C34" s="496" t="s">
        <v>147</v>
      </c>
      <c r="D34" s="154" t="s">
        <v>15</v>
      </c>
      <c r="E34" s="106"/>
      <c r="F34" s="84"/>
    </row>
    <row r="35" spans="1:6" x14ac:dyDescent="0.2">
      <c r="A35" s="38" t="s">
        <v>500</v>
      </c>
      <c r="B35" s="68"/>
      <c r="C35" s="67">
        <v>0</v>
      </c>
      <c r="D35" s="500">
        <f>B35*C35</f>
        <v>0</v>
      </c>
      <c r="E35" s="106"/>
      <c r="F35" s="84"/>
    </row>
    <row r="36" spans="1:6" x14ac:dyDescent="0.2">
      <c r="A36" s="38" t="s">
        <v>500</v>
      </c>
      <c r="B36" s="68"/>
      <c r="C36" s="67">
        <v>0</v>
      </c>
      <c r="D36" s="500">
        <f>B36*C36</f>
        <v>0</v>
      </c>
      <c r="E36" s="106"/>
      <c r="F36" s="84"/>
    </row>
    <row r="37" spans="1:6" x14ac:dyDescent="0.2">
      <c r="A37" s="38" t="s">
        <v>500</v>
      </c>
      <c r="B37" s="68"/>
      <c r="C37" s="67">
        <v>0</v>
      </c>
      <c r="D37" s="500">
        <f>B37*C37</f>
        <v>0</v>
      </c>
      <c r="E37" s="106"/>
      <c r="F37" s="84"/>
    </row>
    <row r="38" spans="1:6" x14ac:dyDescent="0.2">
      <c r="A38" s="38" t="s">
        <v>500</v>
      </c>
      <c r="B38" s="68"/>
      <c r="C38" s="67">
        <v>0</v>
      </c>
      <c r="D38" s="500">
        <f>B38*C38</f>
        <v>0</v>
      </c>
      <c r="E38" s="106"/>
      <c r="F38" s="84"/>
    </row>
    <row r="39" spans="1:6" ht="13.5" thickBot="1" x14ac:dyDescent="0.25">
      <c r="A39" s="150"/>
      <c r="B39" s="106"/>
      <c r="C39" s="106"/>
      <c r="D39" s="106"/>
      <c r="E39" s="106"/>
      <c r="F39" s="84"/>
    </row>
    <row r="40" spans="1:6" x14ac:dyDescent="0.2">
      <c r="A40" s="106"/>
      <c r="B40" s="501" t="s">
        <v>50</v>
      </c>
      <c r="C40" s="502">
        <v>4</v>
      </c>
      <c r="D40" s="106"/>
      <c r="E40" s="106"/>
      <c r="F40" s="84"/>
    </row>
    <row r="41" spans="1:6" ht="13.5" thickBot="1" x14ac:dyDescent="0.25">
      <c r="A41" s="106"/>
      <c r="B41" s="503" t="s">
        <v>87</v>
      </c>
      <c r="C41" s="504">
        <v>2</v>
      </c>
      <c r="D41" s="106"/>
      <c r="E41" s="106"/>
      <c r="F41" s="84"/>
    </row>
    <row r="42" spans="1:6" ht="13.5" thickBot="1" x14ac:dyDescent="0.25">
      <c r="A42" s="106"/>
      <c r="B42" s="106"/>
      <c r="C42" s="106"/>
      <c r="D42" s="106"/>
      <c r="E42" s="106"/>
      <c r="F42" s="84"/>
    </row>
    <row r="43" spans="1:6" x14ac:dyDescent="0.2">
      <c r="A43" s="106"/>
      <c r="B43" s="505" t="s">
        <v>16</v>
      </c>
      <c r="C43" s="506">
        <v>1</v>
      </c>
      <c r="D43" s="106"/>
      <c r="E43" s="106"/>
      <c r="F43" s="84"/>
    </row>
    <row r="44" spans="1:6" ht="13.5" thickBot="1" x14ac:dyDescent="0.25">
      <c r="A44" s="106"/>
      <c r="B44" s="507" t="s">
        <v>69</v>
      </c>
      <c r="C44" s="508" t="s">
        <v>70</v>
      </c>
      <c r="D44" s="106"/>
      <c r="E44" s="106"/>
      <c r="F44" s="84"/>
    </row>
    <row r="45" spans="1:6" ht="13.5" thickBot="1" x14ac:dyDescent="0.25">
      <c r="A45" s="106"/>
      <c r="B45" s="121"/>
      <c r="C45" s="165"/>
      <c r="D45" s="106"/>
      <c r="E45" s="106"/>
      <c r="F45" s="84"/>
    </row>
    <row r="46" spans="1:6" ht="13.5" thickBot="1" x14ac:dyDescent="0.25">
      <c r="A46" s="90"/>
      <c r="B46" s="106"/>
      <c r="C46" s="492" t="s">
        <v>440</v>
      </c>
      <c r="D46" s="105">
        <f>SUM(D35:D38)</f>
        <v>0</v>
      </c>
      <c r="E46" s="167"/>
      <c r="F46" s="84"/>
    </row>
    <row r="47" spans="1:6" ht="13.5" thickBot="1" x14ac:dyDescent="0.25">
      <c r="A47" s="106"/>
      <c r="B47" s="106"/>
      <c r="C47" s="106"/>
      <c r="D47" s="106"/>
      <c r="E47" s="106"/>
      <c r="F47" s="84"/>
    </row>
    <row r="48" spans="1:6" ht="13.5" thickBot="1" x14ac:dyDescent="0.25">
      <c r="A48" s="493" t="s">
        <v>121</v>
      </c>
      <c r="B48" s="494"/>
      <c r="C48" s="494"/>
      <c r="D48" s="494"/>
      <c r="E48" s="494"/>
      <c r="F48" s="495"/>
    </row>
    <row r="49" spans="1:6" x14ac:dyDescent="0.2">
      <c r="A49" s="106"/>
      <c r="B49" s="509" t="s">
        <v>3</v>
      </c>
      <c r="C49" s="509" t="s">
        <v>22</v>
      </c>
      <c r="D49" s="509" t="s">
        <v>15</v>
      </c>
      <c r="E49" s="266"/>
      <c r="F49" s="84"/>
    </row>
    <row r="50" spans="1:6" x14ac:dyDescent="0.2">
      <c r="A50" s="382" t="s">
        <v>492</v>
      </c>
      <c r="B50" s="53">
        <v>0</v>
      </c>
      <c r="C50" s="371">
        <v>0</v>
      </c>
      <c r="D50" s="183">
        <f>B50*C50</f>
        <v>0</v>
      </c>
      <c r="E50" s="106"/>
      <c r="F50" s="84"/>
    </row>
    <row r="51" spans="1:6" x14ac:dyDescent="0.2">
      <c r="A51" s="382" t="s">
        <v>19</v>
      </c>
      <c r="B51" s="53">
        <v>0</v>
      </c>
      <c r="C51" s="371">
        <v>0</v>
      </c>
      <c r="D51" s="183">
        <f>B51*C51</f>
        <v>0</v>
      </c>
      <c r="E51" s="106"/>
      <c r="F51" s="84"/>
    </row>
    <row r="52" spans="1:6" x14ac:dyDescent="0.2">
      <c r="A52" s="382" t="s">
        <v>20</v>
      </c>
      <c r="B52" s="53">
        <v>0</v>
      </c>
      <c r="C52" s="67">
        <v>0</v>
      </c>
      <c r="D52" s="183">
        <f>B52*C52</f>
        <v>0</v>
      </c>
      <c r="E52" s="106"/>
      <c r="F52" s="84"/>
    </row>
    <row r="53" spans="1:6" x14ac:dyDescent="0.2">
      <c r="A53" s="382" t="s">
        <v>123</v>
      </c>
      <c r="B53" s="53">
        <v>0</v>
      </c>
      <c r="C53" s="371">
        <v>0</v>
      </c>
      <c r="D53" s="183">
        <f>B53*C53</f>
        <v>0</v>
      </c>
      <c r="E53" s="106"/>
      <c r="F53" s="84"/>
    </row>
    <row r="54" spans="1:6" ht="8.25" customHeight="1" thickBot="1" x14ac:dyDescent="0.25">
      <c r="A54" s="106"/>
      <c r="B54" s="112"/>
      <c r="C54" s="106"/>
      <c r="D54" s="106"/>
      <c r="E54" s="106"/>
      <c r="F54" s="84"/>
    </row>
    <row r="55" spans="1:6" ht="13.5" thickBot="1" x14ac:dyDescent="0.25">
      <c r="A55" s="106"/>
      <c r="B55" s="106"/>
      <c r="C55" s="267" t="s">
        <v>441</v>
      </c>
      <c r="D55" s="105">
        <f>SUM(D50:D53)</f>
        <v>0</v>
      </c>
      <c r="E55" s="106"/>
      <c r="F55" s="84"/>
    </row>
    <row r="56" spans="1:6" x14ac:dyDescent="0.2">
      <c r="A56" s="106"/>
      <c r="B56" s="106"/>
      <c r="C56" s="106"/>
      <c r="D56" s="106"/>
      <c r="E56" s="106"/>
      <c r="F56" s="84"/>
    </row>
    <row r="57" spans="1:6" ht="13.5" thickBot="1" x14ac:dyDescent="0.25">
      <c r="A57" s="106"/>
      <c r="B57" s="106"/>
      <c r="C57" s="510" t="s">
        <v>3</v>
      </c>
      <c r="D57" s="112"/>
      <c r="E57" s="112"/>
      <c r="F57" s="84"/>
    </row>
    <row r="58" spans="1:6" x14ac:dyDescent="0.2">
      <c r="A58" s="106"/>
      <c r="B58" s="511" t="s">
        <v>92</v>
      </c>
      <c r="C58" s="502">
        <v>60</v>
      </c>
      <c r="D58" s="112"/>
      <c r="E58" s="90"/>
      <c r="F58" s="84"/>
    </row>
    <row r="59" spans="1:6" x14ac:dyDescent="0.2">
      <c r="A59" s="106"/>
      <c r="B59" s="512" t="s">
        <v>93</v>
      </c>
      <c r="C59" s="513">
        <v>10</v>
      </c>
      <c r="D59" s="112"/>
      <c r="E59" s="90"/>
      <c r="F59" s="84"/>
    </row>
    <row r="60" spans="1:6" x14ac:dyDescent="0.2">
      <c r="A60" s="106"/>
      <c r="B60" s="512" t="s">
        <v>94</v>
      </c>
      <c r="C60" s="513">
        <v>10</v>
      </c>
      <c r="D60" s="112"/>
      <c r="E60" s="90"/>
      <c r="F60" s="84"/>
    </row>
    <row r="61" spans="1:6" x14ac:dyDescent="0.2">
      <c r="A61" s="106"/>
      <c r="B61" s="512" t="s">
        <v>122</v>
      </c>
      <c r="C61" s="514">
        <v>4</v>
      </c>
      <c r="D61" s="112"/>
      <c r="E61" s="90"/>
      <c r="F61" s="84"/>
    </row>
    <row r="62" spans="1:6" x14ac:dyDescent="0.2">
      <c r="A62" s="106"/>
      <c r="B62" s="512" t="s">
        <v>120</v>
      </c>
      <c r="C62" s="513">
        <v>2</v>
      </c>
      <c r="D62" s="112"/>
      <c r="E62" s="90"/>
      <c r="F62" s="84"/>
    </row>
    <row r="63" spans="1:6" ht="13.5" thickBot="1" x14ac:dyDescent="0.25">
      <c r="A63" s="106"/>
      <c r="B63" s="515" t="s">
        <v>118</v>
      </c>
      <c r="C63" s="504">
        <v>2</v>
      </c>
      <c r="D63" s="112"/>
      <c r="E63" s="90"/>
      <c r="F63" s="84"/>
    </row>
    <row r="64" spans="1:6" ht="11.25" customHeight="1" thickBot="1" x14ac:dyDescent="0.25">
      <c r="A64" s="106"/>
      <c r="B64" s="106"/>
      <c r="C64" s="112"/>
      <c r="D64" s="112"/>
      <c r="E64" s="112"/>
      <c r="F64" s="84"/>
    </row>
    <row r="65" spans="1:6" x14ac:dyDescent="0.2">
      <c r="A65" s="106"/>
      <c r="B65" s="516" t="s">
        <v>16</v>
      </c>
      <c r="C65" s="517">
        <v>1</v>
      </c>
      <c r="D65" s="106"/>
      <c r="E65" s="106"/>
      <c r="F65" s="84"/>
    </row>
    <row r="66" spans="1:6" ht="13.5" thickBot="1" x14ac:dyDescent="0.25">
      <c r="A66" s="106"/>
      <c r="B66" s="507" t="s">
        <v>69</v>
      </c>
      <c r="C66" s="508" t="s">
        <v>70</v>
      </c>
      <c r="D66" s="106"/>
      <c r="E66" s="106"/>
      <c r="F66" s="84"/>
    </row>
    <row r="67" spans="1:6" ht="7.5" customHeight="1" thickBot="1" x14ac:dyDescent="0.25">
      <c r="A67" s="106"/>
      <c r="B67" s="106"/>
      <c r="C67" s="106"/>
      <c r="D67" s="106"/>
      <c r="E67" s="106"/>
      <c r="F67" s="84"/>
    </row>
    <row r="68" spans="1:6" ht="13.5" thickBot="1" x14ac:dyDescent="0.25">
      <c r="A68" s="493" t="s">
        <v>382</v>
      </c>
      <c r="B68" s="494"/>
      <c r="C68" s="494"/>
      <c r="D68" s="494"/>
      <c r="E68" s="666"/>
      <c r="F68" s="495"/>
    </row>
    <row r="69" spans="1:6" ht="13.5" thickBot="1" x14ac:dyDescent="0.25">
      <c r="A69" s="106"/>
      <c r="B69" s="106"/>
      <c r="C69" s="320" t="s">
        <v>24</v>
      </c>
      <c r="D69" s="106"/>
      <c r="E69" s="106"/>
      <c r="F69" s="84"/>
    </row>
    <row r="70" spans="1:6" ht="13.5" thickBot="1" x14ac:dyDescent="0.25">
      <c r="A70" s="397" t="s">
        <v>548</v>
      </c>
      <c r="B70" s="41">
        <v>0</v>
      </c>
      <c r="C70" s="30">
        <v>1</v>
      </c>
      <c r="D70" s="183">
        <f>SUM(B69:B70*C70)</f>
        <v>0</v>
      </c>
      <c r="E70" s="106"/>
      <c r="F70" s="84"/>
    </row>
    <row r="71" spans="1:6" ht="4.5" customHeight="1" thickBot="1" x14ac:dyDescent="0.25">
      <c r="A71" s="79"/>
      <c r="B71" s="179"/>
      <c r="C71" s="112"/>
      <c r="D71" s="179"/>
      <c r="E71" s="106"/>
      <c r="F71" s="84"/>
    </row>
    <row r="72" spans="1:6" ht="13.5" thickBot="1" x14ac:dyDescent="0.25">
      <c r="B72" s="106"/>
      <c r="C72" s="267" t="s">
        <v>442</v>
      </c>
      <c r="D72" s="105">
        <f>SUM(D70)</f>
        <v>0</v>
      </c>
      <c r="E72" s="106"/>
      <c r="F72" s="84"/>
    </row>
    <row r="73" spans="1:6" x14ac:dyDescent="0.2">
      <c r="A73" s="396" t="s">
        <v>237</v>
      </c>
      <c r="B73" s="106"/>
      <c r="E73" s="106"/>
      <c r="F73" s="84"/>
    </row>
    <row r="74" spans="1:6" ht="13.5" thickBot="1" x14ac:dyDescent="0.25">
      <c r="A74" s="106" t="s">
        <v>238</v>
      </c>
      <c r="B74" s="106"/>
      <c r="C74" s="106"/>
      <c r="D74" s="106"/>
      <c r="E74" s="106"/>
      <c r="F74" s="84"/>
    </row>
    <row r="75" spans="1:6" ht="13.5" thickBot="1" x14ac:dyDescent="0.25">
      <c r="A75" s="493" t="s">
        <v>107</v>
      </c>
      <c r="B75" s="494"/>
      <c r="C75" s="494"/>
      <c r="D75" s="518"/>
      <c r="E75" s="494"/>
      <c r="F75" s="495"/>
    </row>
    <row r="76" spans="1:6" x14ac:dyDescent="0.2">
      <c r="A76" s="472" t="s">
        <v>178</v>
      </c>
      <c r="B76" s="126"/>
      <c r="C76" s="126"/>
      <c r="D76" s="179" t="s">
        <v>15</v>
      </c>
      <c r="E76" s="106"/>
      <c r="F76" s="84"/>
    </row>
    <row r="77" spans="1:6" x14ac:dyDescent="0.2">
      <c r="A77" s="432" t="s">
        <v>493</v>
      </c>
      <c r="B77" s="126"/>
      <c r="C77" s="126"/>
      <c r="D77" s="53">
        <v>0</v>
      </c>
      <c r="E77" s="106"/>
      <c r="F77" s="84"/>
    </row>
    <row r="78" spans="1:6" x14ac:dyDescent="0.2">
      <c r="A78" s="58" t="s">
        <v>75</v>
      </c>
      <c r="B78" s="126"/>
      <c r="C78" s="126"/>
      <c r="D78" s="53">
        <v>0</v>
      </c>
      <c r="E78" s="106"/>
      <c r="F78" s="84"/>
    </row>
    <row r="79" spans="1:6" ht="8.25" customHeight="1" thickBot="1" x14ac:dyDescent="0.25">
      <c r="A79" s="90"/>
      <c r="B79" s="126"/>
      <c r="C79" s="193"/>
      <c r="D79" s="179"/>
      <c r="E79" s="106"/>
      <c r="F79" s="84"/>
    </row>
    <row r="80" spans="1:6" ht="13.5" thickBot="1" x14ac:dyDescent="0.25">
      <c r="A80" s="121"/>
      <c r="B80" s="106"/>
      <c r="C80" s="267" t="s">
        <v>443</v>
      </c>
      <c r="D80" s="184">
        <f>SUM(D77:D78)</f>
        <v>0</v>
      </c>
      <c r="E80" s="106"/>
      <c r="F80" s="84"/>
    </row>
    <row r="81" spans="1:6" ht="6.75" customHeight="1" thickBot="1" x14ac:dyDescent="0.25">
      <c r="A81" s="150"/>
      <c r="B81" s="106"/>
      <c r="C81" s="106"/>
      <c r="D81" s="106"/>
      <c r="E81" s="106"/>
      <c r="F81" s="84"/>
    </row>
    <row r="82" spans="1:6" x14ac:dyDescent="0.2">
      <c r="A82" s="106"/>
      <c r="B82" s="519" t="s">
        <v>26</v>
      </c>
      <c r="C82" s="86">
        <v>30</v>
      </c>
      <c r="D82" s="106"/>
      <c r="E82" s="106"/>
      <c r="F82" s="84"/>
    </row>
    <row r="83" spans="1:6" x14ac:dyDescent="0.2">
      <c r="A83" s="106"/>
      <c r="B83" s="185" t="s">
        <v>27</v>
      </c>
      <c r="C83" s="87">
        <v>30</v>
      </c>
      <c r="D83" s="106"/>
      <c r="E83" s="106"/>
      <c r="F83" s="84"/>
    </row>
    <row r="84" spans="1:6" x14ac:dyDescent="0.2">
      <c r="A84" s="106"/>
      <c r="B84" s="185" t="s">
        <v>18</v>
      </c>
      <c r="C84" s="87">
        <v>10</v>
      </c>
      <c r="D84" s="106"/>
      <c r="E84" s="106"/>
      <c r="F84" s="84"/>
    </row>
    <row r="85" spans="1:6" x14ac:dyDescent="0.2">
      <c r="A85" s="106"/>
      <c r="B85" s="185" t="s">
        <v>28</v>
      </c>
      <c r="C85" s="87">
        <v>10</v>
      </c>
      <c r="D85" s="106"/>
      <c r="E85" s="106"/>
      <c r="F85" s="84"/>
    </row>
    <row r="86" spans="1:6" ht="13.5" thickBot="1" x14ac:dyDescent="0.25">
      <c r="A86" s="106"/>
      <c r="B86" s="186" t="s">
        <v>29</v>
      </c>
      <c r="C86" s="89">
        <v>5</v>
      </c>
      <c r="D86" s="106"/>
      <c r="E86" s="106"/>
      <c r="F86" s="84"/>
    </row>
    <row r="87" spans="1:6" ht="6" customHeight="1" thickBot="1" x14ac:dyDescent="0.25">
      <c r="A87" s="106"/>
      <c r="B87" s="121"/>
      <c r="C87" s="106"/>
      <c r="D87" s="106"/>
      <c r="E87" s="106"/>
      <c r="F87" s="84"/>
    </row>
    <row r="88" spans="1:6" ht="15.75" customHeight="1" thickBot="1" x14ac:dyDescent="0.25">
      <c r="A88" s="106"/>
      <c r="B88" s="520" t="s">
        <v>30</v>
      </c>
      <c r="C88" s="521" t="s">
        <v>51</v>
      </c>
      <c r="D88" s="266"/>
      <c r="E88" s="106"/>
      <c r="F88" s="84"/>
    </row>
    <row r="89" spans="1:6" ht="31.5" customHeight="1" thickBot="1" x14ac:dyDescent="0.25">
      <c r="A89" s="90"/>
      <c r="B89" s="90"/>
      <c r="C89" s="90"/>
      <c r="D89" s="90"/>
      <c r="E89" s="90"/>
      <c r="F89" s="84"/>
    </row>
    <row r="90" spans="1:6" ht="21.75" customHeight="1" thickBot="1" x14ac:dyDescent="0.25">
      <c r="A90" s="493" t="s">
        <v>213</v>
      </c>
      <c r="B90" s="494"/>
      <c r="C90" s="494"/>
      <c r="D90" s="494"/>
      <c r="E90" s="494"/>
      <c r="F90" s="495"/>
    </row>
    <row r="91" spans="1:6" x14ac:dyDescent="0.2">
      <c r="A91" s="588"/>
      <c r="B91" s="589" t="s">
        <v>52</v>
      </c>
      <c r="C91" s="589" t="s">
        <v>53</v>
      </c>
      <c r="D91" s="590" t="s">
        <v>15</v>
      </c>
      <c r="E91" s="189"/>
      <c r="F91" s="84"/>
    </row>
    <row r="92" spans="1:6" x14ac:dyDescent="0.2">
      <c r="A92" s="382" t="s">
        <v>494</v>
      </c>
      <c r="B92" s="381"/>
      <c r="C92" s="383"/>
      <c r="D92" s="60">
        <v>0</v>
      </c>
      <c r="E92" s="189"/>
      <c r="F92" s="84"/>
    </row>
    <row r="93" spans="1:6" x14ac:dyDescent="0.2">
      <c r="A93" s="382" t="s">
        <v>54</v>
      </c>
      <c r="B93" s="381"/>
      <c r="C93" s="383"/>
      <c r="D93" s="60">
        <v>0</v>
      </c>
      <c r="E93" s="189"/>
      <c r="F93" s="84"/>
    </row>
    <row r="94" spans="1:6" x14ac:dyDescent="0.2">
      <c r="A94" s="382" t="s">
        <v>76</v>
      </c>
      <c r="B94" s="381"/>
      <c r="C94" s="383"/>
      <c r="D94" s="60">
        <v>0</v>
      </c>
      <c r="E94" s="189"/>
      <c r="F94" s="84"/>
    </row>
    <row r="95" spans="1:6" x14ac:dyDescent="0.2">
      <c r="A95" s="382" t="s">
        <v>77</v>
      </c>
      <c r="B95" s="381"/>
      <c r="C95" s="384"/>
      <c r="D95" s="60">
        <v>0</v>
      </c>
      <c r="E95" s="179"/>
      <c r="F95" s="84"/>
    </row>
    <row r="96" spans="1:6" x14ac:dyDescent="0.2">
      <c r="A96" s="382" t="s">
        <v>222</v>
      </c>
      <c r="B96" s="381"/>
      <c r="C96" s="384"/>
      <c r="D96" s="60">
        <v>0</v>
      </c>
      <c r="E96" s="179"/>
      <c r="F96" s="84"/>
    </row>
    <row r="97" spans="1:6" x14ac:dyDescent="0.2">
      <c r="A97" s="382" t="s">
        <v>223</v>
      </c>
      <c r="B97" s="381"/>
      <c r="C97" s="384"/>
      <c r="D97" s="60">
        <v>0</v>
      </c>
      <c r="E97" s="179"/>
      <c r="F97" s="84"/>
    </row>
    <row r="98" spans="1:6" x14ac:dyDescent="0.2">
      <c r="A98" s="382" t="s">
        <v>224</v>
      </c>
      <c r="B98" s="381"/>
      <c r="C98" s="384"/>
      <c r="D98" s="60">
        <v>0</v>
      </c>
      <c r="E98" s="179"/>
      <c r="F98" s="84"/>
    </row>
    <row r="99" spans="1:6" x14ac:dyDescent="0.2">
      <c r="A99" s="382" t="s">
        <v>225</v>
      </c>
      <c r="B99" s="381"/>
      <c r="C99" s="384"/>
      <c r="D99" s="60">
        <v>0</v>
      </c>
      <c r="E99" s="179"/>
      <c r="F99" s="84"/>
    </row>
    <row r="100" spans="1:6" x14ac:dyDescent="0.2">
      <c r="A100" s="382" t="s">
        <v>226</v>
      </c>
      <c r="B100" s="381"/>
      <c r="C100" s="384"/>
      <c r="D100" s="60">
        <v>0</v>
      </c>
      <c r="E100" s="179"/>
      <c r="F100" s="84"/>
    </row>
    <row r="101" spans="1:6" x14ac:dyDescent="0.2">
      <c r="A101" s="382" t="s">
        <v>227</v>
      </c>
      <c r="B101" s="381"/>
      <c r="C101" s="384"/>
      <c r="D101" s="60">
        <v>0</v>
      </c>
      <c r="E101" s="179"/>
      <c r="F101" s="84"/>
    </row>
    <row r="102" spans="1:6" x14ac:dyDescent="0.2">
      <c r="A102" s="382" t="s">
        <v>230</v>
      </c>
      <c r="B102" s="381"/>
      <c r="C102" s="384"/>
      <c r="D102" s="60">
        <v>0</v>
      </c>
      <c r="E102" s="179"/>
      <c r="F102" s="84"/>
    </row>
    <row r="103" spans="1:6" ht="12" customHeight="1" x14ac:dyDescent="0.2">
      <c r="A103" s="382" t="s">
        <v>231</v>
      </c>
      <c r="B103" s="381"/>
      <c r="C103" s="384"/>
      <c r="D103" s="60">
        <v>0</v>
      </c>
      <c r="E103" s="179"/>
      <c r="F103" s="84"/>
    </row>
    <row r="104" spans="1:6" x14ac:dyDescent="0.2">
      <c r="A104" s="126"/>
      <c r="B104" s="126"/>
      <c r="C104" s="126"/>
      <c r="D104" s="126"/>
      <c r="E104" s="126"/>
      <c r="F104" s="84"/>
    </row>
    <row r="105" spans="1:6" x14ac:dyDescent="0.2">
      <c r="A105" s="190"/>
      <c r="B105" s="90"/>
      <c r="C105" s="90"/>
      <c r="D105" s="126"/>
      <c r="E105" s="126"/>
      <c r="F105" s="84"/>
    </row>
    <row r="106" spans="1:6" x14ac:dyDescent="0.2">
      <c r="A106" s="190"/>
      <c r="B106" s="522" t="s">
        <v>119</v>
      </c>
      <c r="C106" s="522">
        <v>2</v>
      </c>
      <c r="D106" s="126"/>
      <c r="E106" s="126"/>
      <c r="F106" s="84"/>
    </row>
    <row r="107" spans="1:6" x14ac:dyDescent="0.2">
      <c r="A107" s="190"/>
      <c r="B107" s="522" t="s">
        <v>232</v>
      </c>
      <c r="C107" s="522">
        <v>1</v>
      </c>
      <c r="D107" s="126"/>
      <c r="E107" s="126"/>
      <c r="F107" s="84"/>
    </row>
    <row r="108" spans="1:6" ht="13.5" thickBot="1" x14ac:dyDescent="0.25">
      <c r="A108" s="190"/>
      <c r="B108" s="178" t="s">
        <v>210</v>
      </c>
      <c r="C108" s="126"/>
      <c r="D108" s="126"/>
      <c r="E108" s="126"/>
      <c r="F108" s="84"/>
    </row>
    <row r="109" spans="1:6" x14ac:dyDescent="0.2">
      <c r="A109" s="126"/>
      <c r="B109" s="326" t="s">
        <v>519</v>
      </c>
      <c r="C109" s="86">
        <v>2</v>
      </c>
      <c r="D109" s="126"/>
      <c r="E109" s="126"/>
      <c r="F109" s="84"/>
    </row>
    <row r="110" spans="1:6" x14ac:dyDescent="0.2">
      <c r="A110" s="126"/>
      <c r="B110" s="523" t="s">
        <v>335</v>
      </c>
      <c r="C110" s="87">
        <v>1</v>
      </c>
      <c r="D110" s="126"/>
      <c r="E110" s="126"/>
      <c r="F110" s="84"/>
    </row>
    <row r="111" spans="1:6" ht="13.5" thickBot="1" x14ac:dyDescent="0.25">
      <c r="A111" s="193"/>
      <c r="B111" s="90"/>
      <c r="C111" s="90"/>
      <c r="D111" s="126"/>
      <c r="E111" s="126"/>
      <c r="F111" s="84"/>
    </row>
    <row r="112" spans="1:6" ht="19.5" customHeight="1" thickBot="1" x14ac:dyDescent="0.25">
      <c r="A112" s="126"/>
      <c r="B112" s="126"/>
      <c r="C112" s="524" t="s">
        <v>444</v>
      </c>
      <c r="D112" s="184">
        <f>SUM(D92:D103)</f>
        <v>0</v>
      </c>
      <c r="E112" s="126"/>
      <c r="F112" s="84"/>
    </row>
    <row r="113" spans="1:6" x14ac:dyDescent="0.2">
      <c r="A113" s="126"/>
      <c r="B113" s="126"/>
      <c r="C113" s="126"/>
      <c r="D113" s="126"/>
      <c r="E113" s="126"/>
      <c r="F113" s="84"/>
    </row>
    <row r="114" spans="1:6" x14ac:dyDescent="0.2">
      <c r="A114" s="193" t="s">
        <v>105</v>
      </c>
      <c r="B114" s="126"/>
      <c r="C114" s="126"/>
      <c r="D114" s="126"/>
      <c r="E114" s="126"/>
      <c r="F114" s="84"/>
    </row>
    <row r="115" spans="1:6" ht="13.5" thickBot="1" x14ac:dyDescent="0.25">
      <c r="A115" s="166"/>
      <c r="B115" s="106"/>
      <c r="C115" s="106"/>
      <c r="D115" s="126"/>
      <c r="E115" s="126"/>
      <c r="F115" s="84"/>
    </row>
    <row r="116" spans="1:6" ht="13.5" thickBot="1" x14ac:dyDescent="0.25">
      <c r="A116" s="493" t="s">
        <v>108</v>
      </c>
      <c r="B116" s="494"/>
      <c r="C116" s="494"/>
      <c r="D116" s="494"/>
      <c r="E116" s="494"/>
      <c r="F116" s="495"/>
    </row>
    <row r="117" spans="1:6" x14ac:dyDescent="0.2">
      <c r="A117" s="525" t="s">
        <v>132</v>
      </c>
      <c r="B117" s="592" t="s">
        <v>52</v>
      </c>
      <c r="C117" s="591"/>
      <c r="D117" s="593" t="s">
        <v>15</v>
      </c>
      <c r="E117" s="126"/>
      <c r="F117" s="84"/>
    </row>
    <row r="118" spans="1:6" ht="17.25" customHeight="1" x14ac:dyDescent="0.2">
      <c r="A118" s="437"/>
      <c r="B118" s="54"/>
      <c r="C118" s="322"/>
      <c r="D118" s="28"/>
      <c r="E118" s="126"/>
      <c r="F118" s="84"/>
    </row>
    <row r="119" spans="1:6" ht="17.25" customHeight="1" x14ac:dyDescent="0.2">
      <c r="A119" s="437"/>
      <c r="B119" s="54"/>
      <c r="C119" s="462"/>
      <c r="D119" s="28"/>
      <c r="E119" s="126"/>
      <c r="F119" s="84"/>
    </row>
    <row r="120" spans="1:6" ht="17.25" customHeight="1" x14ac:dyDescent="0.2">
      <c r="A120" s="437"/>
      <c r="B120" s="54"/>
      <c r="C120" s="462"/>
      <c r="D120" s="28"/>
      <c r="E120" s="126"/>
      <c r="F120" s="84"/>
    </row>
    <row r="121" spans="1:6" ht="17.25" customHeight="1" x14ac:dyDescent="0.2">
      <c r="A121" s="437"/>
      <c r="B121" s="54"/>
      <c r="C121" s="462"/>
      <c r="D121" s="28"/>
      <c r="E121" s="126"/>
      <c r="F121" s="84"/>
    </row>
    <row r="122" spans="1:6" ht="13.5" thickBot="1" x14ac:dyDescent="0.25">
      <c r="A122" s="126"/>
      <c r="B122" s="126"/>
      <c r="C122" s="126"/>
      <c r="D122" s="126"/>
      <c r="E122" s="126"/>
      <c r="F122" s="84"/>
    </row>
    <row r="123" spans="1:6" ht="13.5" thickBot="1" x14ac:dyDescent="0.25">
      <c r="A123" s="200" t="s">
        <v>175</v>
      </c>
      <c r="B123" s="202"/>
      <c r="C123" s="202"/>
      <c r="D123" s="126"/>
      <c r="E123" s="126"/>
      <c r="F123" s="84"/>
    </row>
    <row r="124" spans="1:6" ht="13.5" thickBot="1" x14ac:dyDescent="0.25">
      <c r="A124" s="126"/>
      <c r="B124" s="201"/>
      <c r="C124" s="202"/>
      <c r="D124" s="126"/>
      <c r="E124" s="126"/>
      <c r="F124" s="84"/>
    </row>
    <row r="125" spans="1:6" ht="13.5" thickBot="1" x14ac:dyDescent="0.25">
      <c r="A125" s="126"/>
      <c r="B125" s="126"/>
      <c r="C125" s="267" t="s">
        <v>445</v>
      </c>
      <c r="D125" s="142">
        <f>SUM(D118:D121)</f>
        <v>0</v>
      </c>
      <c r="E125" s="126"/>
      <c r="F125" s="84"/>
    </row>
    <row r="126" spans="1:6" ht="24" customHeight="1" thickBot="1" x14ac:dyDescent="0.25">
      <c r="A126" s="141"/>
      <c r="B126" s="106"/>
      <c r="C126" s="106"/>
      <c r="D126" s="106"/>
      <c r="E126" s="106"/>
      <c r="F126" s="84"/>
    </row>
    <row r="127" spans="1:6" ht="13.5" thickBot="1" x14ac:dyDescent="0.25">
      <c r="A127" s="493" t="s">
        <v>110</v>
      </c>
      <c r="B127" s="527"/>
      <c r="C127" s="527"/>
      <c r="D127" s="527"/>
      <c r="E127" s="527"/>
      <c r="F127" s="495"/>
    </row>
    <row r="128" spans="1:6" x14ac:dyDescent="0.2">
      <c r="A128" s="525" t="s">
        <v>132</v>
      </c>
      <c r="B128" s="595" t="s">
        <v>52</v>
      </c>
      <c r="C128" s="594"/>
      <c r="D128" s="593" t="s">
        <v>15</v>
      </c>
      <c r="E128" s="106"/>
      <c r="F128" s="84"/>
    </row>
    <row r="129" spans="1:6" ht="16.5" customHeight="1" x14ac:dyDescent="0.2">
      <c r="A129" s="437"/>
      <c r="B129" s="54"/>
      <c r="C129" s="463"/>
      <c r="D129" s="28"/>
      <c r="E129" s="106"/>
      <c r="F129" s="84"/>
    </row>
    <row r="130" spans="1:6" ht="16.5" customHeight="1" x14ac:dyDescent="0.2">
      <c r="A130" s="437"/>
      <c r="B130" s="54"/>
      <c r="C130" s="462"/>
      <c r="D130" s="28"/>
      <c r="E130" s="106"/>
      <c r="F130" s="84"/>
    </row>
    <row r="131" spans="1:6" ht="16.5" customHeight="1" x14ac:dyDescent="0.2">
      <c r="A131" s="437"/>
      <c r="B131" s="54"/>
      <c r="C131" s="462"/>
      <c r="D131" s="28"/>
      <c r="E131" s="106"/>
      <c r="F131" s="84"/>
    </row>
    <row r="132" spans="1:6" ht="16.5" customHeight="1" x14ac:dyDescent="0.2">
      <c r="A132" s="437"/>
      <c r="B132" s="54"/>
      <c r="C132" s="462"/>
      <c r="D132" s="28"/>
      <c r="E132" s="106"/>
      <c r="F132" s="84"/>
    </row>
    <row r="133" spans="1:6" ht="13.5" thickBot="1" x14ac:dyDescent="0.25">
      <c r="A133" s="126"/>
      <c r="B133" s="126"/>
      <c r="C133" s="126"/>
      <c r="D133" s="126"/>
      <c r="E133" s="106"/>
      <c r="F133" s="84"/>
    </row>
    <row r="134" spans="1:6" ht="13.5" thickBot="1" x14ac:dyDescent="0.25">
      <c r="A134" s="200" t="s">
        <v>153</v>
      </c>
      <c r="B134" s="84"/>
      <c r="C134" s="202"/>
      <c r="D134" s="126"/>
      <c r="E134" s="106"/>
      <c r="F134" s="84"/>
    </row>
    <row r="135" spans="1:6" ht="13.5" thickBot="1" x14ac:dyDescent="0.25">
      <c r="A135" s="126"/>
      <c r="B135" s="84"/>
      <c r="C135" s="84"/>
      <c r="D135" s="126"/>
      <c r="E135" s="106"/>
      <c r="F135" s="84"/>
    </row>
    <row r="136" spans="1:6" ht="13.5" thickBot="1" x14ac:dyDescent="0.25">
      <c r="A136" s="126"/>
      <c r="B136" s="126"/>
      <c r="C136" s="91" t="s">
        <v>446</v>
      </c>
      <c r="D136" s="142">
        <f>SUM(D129:D132)</f>
        <v>0</v>
      </c>
      <c r="E136" s="106"/>
      <c r="F136" s="84"/>
    </row>
    <row r="137" spans="1:6" x14ac:dyDescent="0.2">
      <c r="A137" s="190"/>
      <c r="B137" s="126"/>
      <c r="C137" s="126"/>
      <c r="D137" s="126"/>
      <c r="E137" s="106"/>
      <c r="F137" s="84"/>
    </row>
    <row r="138" spans="1:6" ht="15" customHeight="1" thickBot="1" x14ac:dyDescent="0.25">
      <c r="A138" s="106"/>
      <c r="B138" s="106"/>
      <c r="C138" s="106"/>
      <c r="D138" s="106"/>
      <c r="E138" s="106"/>
      <c r="F138" s="84"/>
    </row>
    <row r="139" spans="1:6" ht="13.5" thickBot="1" x14ac:dyDescent="0.25">
      <c r="A139" s="493" t="s">
        <v>109</v>
      </c>
      <c r="B139" s="527"/>
      <c r="C139" s="527"/>
      <c r="D139" s="527"/>
      <c r="E139" s="527"/>
      <c r="F139" s="495"/>
    </row>
    <row r="140" spans="1:6" x14ac:dyDescent="0.2">
      <c r="A140" s="79" t="s">
        <v>182</v>
      </c>
      <c r="B140" s="78"/>
      <c r="C140" s="78"/>
      <c r="D140" s="78"/>
      <c r="E140" s="78"/>
      <c r="F140" s="84"/>
    </row>
    <row r="141" spans="1:6" x14ac:dyDescent="0.2">
      <c r="A141" s="78"/>
      <c r="B141" s="79" t="s">
        <v>32</v>
      </c>
      <c r="C141" s="79" t="s">
        <v>33</v>
      </c>
      <c r="D141" s="209" t="s">
        <v>36</v>
      </c>
      <c r="E141" s="78"/>
      <c r="F141" s="84"/>
    </row>
    <row r="142" spans="1:6" x14ac:dyDescent="0.2">
      <c r="A142" s="803"/>
      <c r="B142" s="31"/>
      <c r="C142" s="31"/>
      <c r="D142" s="385"/>
      <c r="E142" s="78"/>
      <c r="F142" s="84"/>
    </row>
    <row r="143" spans="1:6" x14ac:dyDescent="0.2">
      <c r="A143" s="856"/>
      <c r="B143" s="230"/>
      <c r="C143" s="230"/>
      <c r="D143" s="230"/>
      <c r="E143" s="78"/>
      <c r="F143" s="84"/>
    </row>
    <row r="144" spans="1:6" x14ac:dyDescent="0.2">
      <c r="A144" s="83"/>
      <c r="B144" s="230"/>
      <c r="C144" s="333" t="s">
        <v>58</v>
      </c>
      <c r="D144" s="226" t="s">
        <v>3</v>
      </c>
      <c r="E144" s="78"/>
      <c r="F144" s="84"/>
    </row>
    <row r="145" spans="1:6" x14ac:dyDescent="0.2">
      <c r="A145" s="161" t="s">
        <v>65</v>
      </c>
      <c r="B145" s="374">
        <v>0</v>
      </c>
      <c r="C145" s="471">
        <v>2.0000000000000001E-4</v>
      </c>
      <c r="D145" s="332">
        <f>SUM(B145*C145)</f>
        <v>0</v>
      </c>
      <c r="E145" s="78"/>
      <c r="F145" s="84"/>
    </row>
    <row r="146" spans="1:6" x14ac:dyDescent="0.2">
      <c r="A146" s="247"/>
      <c r="B146" s="229"/>
      <c r="C146" s="230"/>
      <c r="D146" s="340"/>
      <c r="E146" s="78"/>
      <c r="F146" s="84"/>
    </row>
    <row r="147" spans="1:6" x14ac:dyDescent="0.2">
      <c r="A147" s="78"/>
      <c r="B147" s="84"/>
      <c r="C147" s="84"/>
      <c r="D147" s="84"/>
      <c r="E147" s="78"/>
      <c r="F147" s="84"/>
    </row>
    <row r="148" spans="1:6" x14ac:dyDescent="0.2">
      <c r="A148" s="78"/>
      <c r="B148" s="528" t="s">
        <v>80</v>
      </c>
      <c r="C148" s="260"/>
      <c r="D148" s="466">
        <f>D142+D145</f>
        <v>0</v>
      </c>
      <c r="E148" s="78"/>
      <c r="F148" s="84"/>
    </row>
    <row r="149" spans="1:6" x14ac:dyDescent="0.2">
      <c r="A149" s="78"/>
      <c r="B149" s="84"/>
      <c r="C149" s="84"/>
      <c r="D149" s="84"/>
      <c r="E149" s="78"/>
      <c r="F149" s="84"/>
    </row>
    <row r="150" spans="1:6" x14ac:dyDescent="0.2">
      <c r="A150" s="78"/>
      <c r="B150" s="193" t="s">
        <v>59</v>
      </c>
      <c r="C150" s="84"/>
      <c r="D150" s="84"/>
      <c r="E150" s="78"/>
      <c r="F150" s="84"/>
    </row>
    <row r="151" spans="1:6" x14ac:dyDescent="0.2">
      <c r="A151" s="245" t="s">
        <v>34</v>
      </c>
      <c r="B151" s="529">
        <v>1</v>
      </c>
      <c r="C151" s="857">
        <v>0.75</v>
      </c>
      <c r="D151" s="84"/>
      <c r="E151" s="78"/>
      <c r="F151" s="84"/>
    </row>
    <row r="152" spans="1:6" x14ac:dyDescent="0.2">
      <c r="A152" s="530" t="s">
        <v>68</v>
      </c>
      <c r="B152" s="458" t="s">
        <v>84</v>
      </c>
      <c r="C152" s="858"/>
      <c r="D152" s="84"/>
      <c r="E152" s="90"/>
      <c r="F152" s="84"/>
    </row>
    <row r="153" spans="1:6" x14ac:dyDescent="0.2">
      <c r="A153" s="239"/>
      <c r="B153" s="230"/>
      <c r="C153" s="336"/>
      <c r="D153" s="84"/>
      <c r="E153" s="78"/>
      <c r="F153" s="84"/>
    </row>
    <row r="154" spans="1:6" x14ac:dyDescent="0.2">
      <c r="A154" s="239"/>
      <c r="B154" s="859" t="s">
        <v>81</v>
      </c>
      <c r="C154" s="860"/>
      <c r="D154" s="332">
        <f>SUM(C151*D148)</f>
        <v>0</v>
      </c>
      <c r="E154" s="78"/>
      <c r="F154" s="84"/>
    </row>
    <row r="155" spans="1:6" x14ac:dyDescent="0.2">
      <c r="A155" s="239"/>
      <c r="B155" s="230"/>
      <c r="C155" s="336"/>
      <c r="D155" s="84"/>
      <c r="E155" s="78"/>
      <c r="F155" s="84"/>
    </row>
    <row r="156" spans="1:6" x14ac:dyDescent="0.2">
      <c r="A156" s="78"/>
      <c r="B156" s="84"/>
      <c r="C156" s="193"/>
      <c r="D156" s="84"/>
      <c r="E156" s="78"/>
      <c r="F156" s="84"/>
    </row>
    <row r="157" spans="1:6" x14ac:dyDescent="0.2">
      <c r="A157" s="247" t="s">
        <v>82</v>
      </c>
      <c r="B157" s="801" t="s">
        <v>67</v>
      </c>
      <c r="C157" s="867"/>
      <c r="D157" s="375">
        <v>0</v>
      </c>
      <c r="E157" s="78"/>
      <c r="F157" s="84"/>
    </row>
    <row r="158" spans="1:6" x14ac:dyDescent="0.2">
      <c r="A158" s="247"/>
      <c r="B158" s="338"/>
      <c r="C158" s="339"/>
      <c r="D158" s="340"/>
      <c r="E158" s="78"/>
      <c r="F158" s="84"/>
    </row>
    <row r="159" spans="1:6" x14ac:dyDescent="0.2">
      <c r="A159" s="531" t="s">
        <v>138</v>
      </c>
      <c r="B159" s="342" t="s">
        <v>136</v>
      </c>
      <c r="C159" s="333" t="s">
        <v>137</v>
      </c>
      <c r="D159" s="340"/>
      <c r="E159" s="78"/>
      <c r="F159" s="84"/>
    </row>
    <row r="160" spans="1:6" x14ac:dyDescent="0.2">
      <c r="A160" s="343" t="s">
        <v>133</v>
      </c>
      <c r="B160" s="374">
        <v>0</v>
      </c>
      <c r="C160" s="183">
        <v>4.4999999999999999E-4</v>
      </c>
      <c r="D160" s="332">
        <f>(B160*C160)</f>
        <v>0</v>
      </c>
      <c r="E160" s="78"/>
      <c r="F160" s="84"/>
    </row>
    <row r="161" spans="1:6" x14ac:dyDescent="0.2">
      <c r="A161" s="343" t="s">
        <v>134</v>
      </c>
      <c r="B161" s="374">
        <v>0</v>
      </c>
      <c r="C161" s="183">
        <v>2E-3</v>
      </c>
      <c r="D161" s="332">
        <f>(B161*C161)</f>
        <v>0</v>
      </c>
      <c r="E161" s="227"/>
      <c r="F161" s="84"/>
    </row>
    <row r="162" spans="1:6" x14ac:dyDescent="0.2">
      <c r="A162" s="343" t="s">
        <v>135</v>
      </c>
      <c r="B162" s="374">
        <v>0</v>
      </c>
      <c r="C162" s="183">
        <v>5.9999999999999995E-4</v>
      </c>
      <c r="D162" s="332">
        <f>(B162*C162)</f>
        <v>0</v>
      </c>
      <c r="E162" s="78"/>
      <c r="F162" s="84"/>
    </row>
    <row r="163" spans="1:6" x14ac:dyDescent="0.2">
      <c r="A163" s="221" t="s">
        <v>373</v>
      </c>
      <c r="B163" s="374">
        <v>0</v>
      </c>
      <c r="C163" s="183">
        <v>3.5E-4</v>
      </c>
      <c r="D163" s="332">
        <f>(B163*C163)</f>
        <v>0</v>
      </c>
      <c r="E163" s="78"/>
      <c r="F163" s="84"/>
    </row>
    <row r="164" spans="1:6" ht="13.5" thickBot="1" x14ac:dyDescent="0.25">
      <c r="A164" s="161"/>
      <c r="B164" s="532"/>
      <c r="C164" s="81"/>
      <c r="D164" s="231"/>
      <c r="E164" s="78"/>
      <c r="F164" s="84"/>
    </row>
    <row r="165" spans="1:6" ht="13.5" thickBot="1" x14ac:dyDescent="0.25">
      <c r="A165" s="78"/>
      <c r="B165" s="78"/>
      <c r="C165" s="533" t="s">
        <v>179</v>
      </c>
      <c r="D165" s="225">
        <f>SUM(D154,D157,D160:D163)</f>
        <v>0</v>
      </c>
      <c r="E165" s="78"/>
      <c r="F165" s="84"/>
    </row>
    <row r="166" spans="1:6" x14ac:dyDescent="0.2">
      <c r="A166" s="83"/>
      <c r="B166" s="81"/>
      <c r="C166" s="81"/>
      <c r="D166" s="241"/>
      <c r="E166" s="78"/>
      <c r="F166" s="84"/>
    </row>
    <row r="167" spans="1:6" x14ac:dyDescent="0.2">
      <c r="A167" s="646" t="s">
        <v>383</v>
      </c>
      <c r="B167" s="242"/>
      <c r="C167" s="84"/>
      <c r="D167" s="84"/>
      <c r="E167" s="78"/>
      <c r="F167" s="84"/>
    </row>
    <row r="168" spans="1:6" ht="13.5" thickBot="1" x14ac:dyDescent="0.25">
      <c r="A168" s="243"/>
      <c r="B168" s="243"/>
      <c r="C168" s="243"/>
      <c r="D168" s="243"/>
      <c r="E168" s="346"/>
      <c r="F168" s="84"/>
    </row>
    <row r="169" spans="1:6" ht="13.5" thickBot="1" x14ac:dyDescent="0.25">
      <c r="A169" s="78"/>
      <c r="B169" s="90"/>
      <c r="C169" s="90"/>
      <c r="D169" s="78"/>
      <c r="E169" s="78"/>
      <c r="F169" s="84"/>
    </row>
    <row r="170" spans="1:6" ht="13.5" thickBot="1" x14ac:dyDescent="0.25">
      <c r="A170" s="78"/>
      <c r="B170" s="90"/>
      <c r="C170" s="534" t="s">
        <v>447</v>
      </c>
      <c r="D170" s="244">
        <f>SUM(D154,D157,D160:D163)</f>
        <v>0</v>
      </c>
      <c r="E170" s="78"/>
      <c r="F170" s="84"/>
    </row>
    <row r="171" spans="1:6" ht="11.25" customHeight="1" thickBot="1" x14ac:dyDescent="0.25">
      <c r="A171" s="84"/>
      <c r="B171" s="84"/>
      <c r="C171" s="84"/>
      <c r="D171" s="84"/>
      <c r="E171" s="84"/>
      <c r="F171" s="84"/>
    </row>
    <row r="172" spans="1:6" ht="13.5" thickBot="1" x14ac:dyDescent="0.25">
      <c r="A172" s="493" t="s">
        <v>111</v>
      </c>
      <c r="B172" s="527"/>
      <c r="C172" s="527"/>
      <c r="D172" s="527"/>
      <c r="E172" s="527"/>
      <c r="F172" s="495"/>
    </row>
    <row r="173" spans="1:6" x14ac:dyDescent="0.2">
      <c r="A173" s="79" t="s">
        <v>31</v>
      </c>
      <c r="B173" s="78"/>
      <c r="C173" s="78"/>
      <c r="D173" s="78"/>
      <c r="E173" s="78"/>
      <c r="F173" s="84"/>
    </row>
    <row r="174" spans="1:6" x14ac:dyDescent="0.2">
      <c r="A174" s="78"/>
      <c r="B174" s="79" t="s">
        <v>32</v>
      </c>
      <c r="C174" s="79" t="s">
        <v>33</v>
      </c>
      <c r="D174" s="209" t="s">
        <v>36</v>
      </c>
      <c r="E174" s="78"/>
      <c r="F174" s="84"/>
    </row>
    <row r="175" spans="1:6" ht="15.75" customHeight="1" x14ac:dyDescent="0.2">
      <c r="A175" s="863"/>
      <c r="B175" s="31"/>
      <c r="C175" s="31"/>
      <c r="D175" s="385"/>
      <c r="E175" s="78"/>
      <c r="F175" s="84"/>
    </row>
    <row r="176" spans="1:6" ht="13.5" thickBot="1" x14ac:dyDescent="0.25">
      <c r="A176" s="864"/>
      <c r="B176" s="81"/>
      <c r="C176" s="81"/>
      <c r="D176" s="81"/>
      <c r="E176" s="78"/>
      <c r="F176" s="84"/>
    </row>
    <row r="177" spans="1:6" ht="13.5" thickBot="1" x14ac:dyDescent="0.25">
      <c r="A177" s="242"/>
      <c r="B177" s="246" t="s">
        <v>59</v>
      </c>
      <c r="C177" s="84"/>
      <c r="D177" s="386">
        <v>0</v>
      </c>
      <c r="E177" s="78"/>
      <c r="F177" s="84"/>
    </row>
    <row r="178" spans="1:6" ht="13.5" thickBot="1" x14ac:dyDescent="0.25">
      <c r="A178" s="246" t="s">
        <v>59</v>
      </c>
      <c r="B178" s="84"/>
      <c r="C178" s="239"/>
      <c r="D178" s="84"/>
      <c r="E178" s="78"/>
      <c r="F178" s="84"/>
    </row>
    <row r="179" spans="1:6" x14ac:dyDescent="0.2">
      <c r="A179" s="535" t="s">
        <v>34</v>
      </c>
      <c r="B179" s="536">
        <v>1</v>
      </c>
      <c r="C179" s="239"/>
      <c r="E179" s="78"/>
      <c r="F179" s="84"/>
    </row>
    <row r="180" spans="1:6" ht="13.5" thickBot="1" x14ac:dyDescent="0.25">
      <c r="A180" s="537" t="s">
        <v>64</v>
      </c>
      <c r="B180" s="538" t="s">
        <v>66</v>
      </c>
      <c r="C180" s="539"/>
      <c r="D180" s="84"/>
      <c r="E180" s="78"/>
      <c r="F180" s="84"/>
    </row>
    <row r="181" spans="1:6" ht="13.5" thickBot="1" x14ac:dyDescent="0.25">
      <c r="A181" s="242"/>
      <c r="B181" s="78"/>
      <c r="C181" s="141"/>
      <c r="D181" s="84"/>
      <c r="E181" s="78"/>
      <c r="F181" s="84"/>
    </row>
    <row r="182" spans="1:6" ht="13.5" thickBot="1" x14ac:dyDescent="0.25">
      <c r="A182" s="242"/>
      <c r="B182" s="78"/>
      <c r="C182" s="540" t="s">
        <v>5</v>
      </c>
      <c r="D182" s="355">
        <f>D177*D175</f>
        <v>0</v>
      </c>
      <c r="E182" s="78"/>
      <c r="F182" s="84"/>
    </row>
    <row r="183" spans="1:6" x14ac:dyDescent="0.2">
      <c r="A183" s="242"/>
      <c r="B183" s="78"/>
      <c r="C183" s="247"/>
      <c r="D183" s="230"/>
      <c r="E183" s="78"/>
      <c r="F183" s="84"/>
    </row>
    <row r="184" spans="1:6" x14ac:dyDescent="0.2">
      <c r="A184" s="84"/>
      <c r="B184" s="84"/>
      <c r="C184" s="84"/>
      <c r="D184" s="84"/>
      <c r="E184" s="78"/>
      <c r="F184" s="84"/>
    </row>
    <row r="185" spans="1:6" ht="13.5" thickBot="1" x14ac:dyDescent="0.25">
      <c r="A185" s="226" t="s">
        <v>37</v>
      </c>
      <c r="B185" s="226" t="s">
        <v>36</v>
      </c>
      <c r="C185" s="226" t="s">
        <v>33</v>
      </c>
      <c r="D185" s="230"/>
      <c r="E185" s="78"/>
      <c r="F185" s="84"/>
    </row>
    <row r="186" spans="1:6" x14ac:dyDescent="0.2">
      <c r="A186" s="249" t="s">
        <v>38</v>
      </c>
      <c r="B186" s="250">
        <v>15</v>
      </c>
      <c r="C186" s="541" t="s">
        <v>34</v>
      </c>
      <c r="D186" s="252">
        <v>1</v>
      </c>
      <c r="E186" s="78"/>
      <c r="F186" s="84"/>
    </row>
    <row r="187" spans="1:6" x14ac:dyDescent="0.2">
      <c r="A187" s="185" t="s">
        <v>229</v>
      </c>
      <c r="B187" s="238">
        <v>10</v>
      </c>
      <c r="C187" s="542" t="s">
        <v>71</v>
      </c>
      <c r="D187" s="543">
        <v>0.75</v>
      </c>
      <c r="E187" s="78"/>
      <c r="F187" s="84"/>
    </row>
    <row r="188" spans="1:6" ht="13.5" thickBot="1" x14ac:dyDescent="0.25">
      <c r="A188" s="186" t="s">
        <v>228</v>
      </c>
      <c r="B188" s="240">
        <v>5</v>
      </c>
      <c r="C188" s="544"/>
      <c r="D188" s="256"/>
      <c r="E188" s="78"/>
      <c r="F188" s="84"/>
    </row>
    <row r="189" spans="1:6" x14ac:dyDescent="0.2">
      <c r="A189" s="84"/>
      <c r="B189" s="84"/>
      <c r="C189" s="84"/>
      <c r="D189" s="84"/>
      <c r="E189" s="78"/>
      <c r="F189" s="84"/>
    </row>
    <row r="190" spans="1:6" ht="13.5" thickBot="1" x14ac:dyDescent="0.25">
      <c r="A190" s="78"/>
      <c r="B190" s="81"/>
      <c r="C190" s="239"/>
      <c r="D190" s="78"/>
      <c r="E190" s="78"/>
      <c r="F190" s="84"/>
    </row>
    <row r="191" spans="1:6" ht="13.5" thickBot="1" x14ac:dyDescent="0.25">
      <c r="A191" s="346"/>
      <c r="B191" s="346"/>
      <c r="C191" s="545" t="s">
        <v>448</v>
      </c>
      <c r="D191" s="546">
        <f>D182</f>
        <v>0</v>
      </c>
      <c r="E191" s="346"/>
      <c r="F191" s="84"/>
    </row>
    <row r="192" spans="1:6" ht="13.5" thickBot="1" x14ac:dyDescent="0.25">
      <c r="A192" s="78"/>
      <c r="B192" s="78"/>
      <c r="C192" s="106"/>
      <c r="D192" s="258"/>
      <c r="E192" s="78"/>
      <c r="F192" s="84"/>
    </row>
    <row r="193" spans="1:6" ht="13.5" thickBot="1" x14ac:dyDescent="0.25">
      <c r="A193" s="493" t="s">
        <v>112</v>
      </c>
      <c r="B193" s="527"/>
      <c r="C193" s="527"/>
      <c r="D193" s="527"/>
      <c r="E193" s="527"/>
      <c r="F193" s="495"/>
    </row>
    <row r="194" spans="1:6" x14ac:dyDescent="0.2">
      <c r="A194" s="78"/>
      <c r="B194" s="78"/>
      <c r="C194" s="106"/>
      <c r="D194" s="258"/>
      <c r="E194" s="78"/>
      <c r="F194" s="84"/>
    </row>
    <row r="195" spans="1:6" x14ac:dyDescent="0.2">
      <c r="A195" s="150" t="s">
        <v>113</v>
      </c>
      <c r="B195" s="78"/>
      <c r="C195" s="106"/>
      <c r="D195" s="258"/>
      <c r="E195" s="78"/>
      <c r="F195" s="84"/>
    </row>
    <row r="196" spans="1:6" x14ac:dyDescent="0.2">
      <c r="A196" s="141" t="s">
        <v>115</v>
      </c>
      <c r="B196" s="153" t="s">
        <v>79</v>
      </c>
      <c r="C196" s="153"/>
      <c r="D196" s="547" t="s">
        <v>15</v>
      </c>
      <c r="E196" s="78"/>
      <c r="F196" s="84"/>
    </row>
    <row r="197" spans="1:6" x14ac:dyDescent="0.2">
      <c r="A197" s="438"/>
      <c r="B197" s="387"/>
      <c r="C197" s="718"/>
      <c r="D197" s="28"/>
      <c r="E197" s="78"/>
      <c r="F197" s="84"/>
    </row>
    <row r="198" spans="1:6" x14ac:dyDescent="0.2">
      <c r="A198" s="387"/>
      <c r="B198" s="387"/>
      <c r="C198" s="718"/>
      <c r="D198" s="28"/>
      <c r="E198" s="78"/>
      <c r="F198" s="84"/>
    </row>
    <row r="199" spans="1:6" ht="12" customHeight="1" thickBot="1" x14ac:dyDescent="0.25">
      <c r="A199" s="70"/>
      <c r="B199" s="387"/>
      <c r="C199" s="718"/>
      <c r="D199" s="28"/>
      <c r="E199" s="78"/>
      <c r="F199" s="84"/>
    </row>
    <row r="200" spans="1:6" ht="12" customHeight="1" thickBot="1" x14ac:dyDescent="0.25">
      <c r="A200" s="548" t="s">
        <v>174</v>
      </c>
      <c r="B200" s="78"/>
      <c r="C200" s="106"/>
      <c r="D200" s="258"/>
      <c r="E200" s="78"/>
      <c r="F200" s="84"/>
    </row>
    <row r="201" spans="1:6" x14ac:dyDescent="0.2">
      <c r="A201" s="78"/>
      <c r="B201" s="78"/>
      <c r="C201" s="106"/>
      <c r="D201" s="258"/>
      <c r="E201" s="78"/>
      <c r="F201" s="84"/>
    </row>
    <row r="202" spans="1:6" x14ac:dyDescent="0.2">
      <c r="A202" s="150" t="s">
        <v>114</v>
      </c>
      <c r="B202" s="78"/>
      <c r="C202" s="106"/>
      <c r="D202" s="258"/>
      <c r="E202" s="78"/>
      <c r="F202" s="84"/>
    </row>
    <row r="203" spans="1:6" x14ac:dyDescent="0.2">
      <c r="A203" s="141" t="s">
        <v>116</v>
      </c>
      <c r="B203" s="153" t="s">
        <v>79</v>
      </c>
      <c r="C203" s="153"/>
      <c r="D203" s="547" t="s">
        <v>15</v>
      </c>
      <c r="E203" s="78"/>
      <c r="F203" s="84"/>
    </row>
    <row r="204" spans="1:6" x14ac:dyDescent="0.2">
      <c r="A204" s="441"/>
      <c r="B204" s="27"/>
      <c r="C204" s="717"/>
      <c r="D204" s="459"/>
      <c r="E204" s="78"/>
      <c r="F204" s="84"/>
    </row>
    <row r="205" spans="1:6" x14ac:dyDescent="0.2">
      <c r="A205" s="69"/>
      <c r="B205" s="27"/>
      <c r="C205" s="717"/>
      <c r="D205" s="28"/>
      <c r="E205" s="78"/>
      <c r="F205" s="84"/>
    </row>
    <row r="206" spans="1:6" ht="13.5" thickBot="1" x14ac:dyDescent="0.25">
      <c r="A206" s="70"/>
      <c r="B206" s="27"/>
      <c r="C206" s="717"/>
      <c r="D206" s="28"/>
      <c r="E206" s="78"/>
      <c r="F206" s="84"/>
    </row>
    <row r="207" spans="1:6" ht="13.5" thickBot="1" x14ac:dyDescent="0.25">
      <c r="A207" s="548" t="s">
        <v>145</v>
      </c>
      <c r="B207" s="81"/>
      <c r="C207" s="112"/>
      <c r="D207" s="258"/>
      <c r="E207" s="78"/>
      <c r="F207" s="84"/>
    </row>
    <row r="208" spans="1:6" ht="24.75" customHeight="1" x14ac:dyDescent="0.2">
      <c r="A208" s="141"/>
      <c r="B208" s="81"/>
      <c r="C208" s="112"/>
      <c r="D208" s="258"/>
      <c r="E208" s="78"/>
      <c r="F208" s="84"/>
    </row>
    <row r="209" spans="1:6" x14ac:dyDescent="0.2">
      <c r="A209" s="150" t="s">
        <v>117</v>
      </c>
      <c r="B209" s="81"/>
      <c r="C209" s="112"/>
      <c r="D209" s="258"/>
      <c r="E209" s="78"/>
      <c r="F209" s="84"/>
    </row>
    <row r="210" spans="1:6" ht="26.25" customHeight="1" x14ac:dyDescent="0.2">
      <c r="A210" s="719" t="s">
        <v>498</v>
      </c>
      <c r="B210" s="153" t="s">
        <v>52</v>
      </c>
      <c r="C210" s="153"/>
      <c r="D210" s="547" t="s">
        <v>15</v>
      </c>
      <c r="E210" s="78"/>
      <c r="F210" s="84"/>
    </row>
    <row r="211" spans="1:6" x14ac:dyDescent="0.2">
      <c r="A211" s="439"/>
      <c r="B211" s="388"/>
      <c r="C211" s="689"/>
      <c r="D211" s="28"/>
      <c r="E211" s="78"/>
      <c r="F211" s="84"/>
    </row>
    <row r="212" spans="1:6" x14ac:dyDescent="0.2">
      <c r="A212" s="439"/>
      <c r="B212" s="388"/>
      <c r="C212" s="689"/>
      <c r="D212" s="28"/>
      <c r="E212" s="78"/>
      <c r="F212" s="84"/>
    </row>
    <row r="213" spans="1:6" x14ac:dyDescent="0.2">
      <c r="A213" s="439"/>
      <c r="B213" s="388"/>
      <c r="C213" s="689"/>
      <c r="D213" s="28"/>
      <c r="E213" s="78"/>
      <c r="F213" s="84"/>
    </row>
    <row r="214" spans="1:6" x14ac:dyDescent="0.2">
      <c r="A214" s="439"/>
      <c r="B214" s="388"/>
      <c r="C214" s="689"/>
      <c r="D214" s="28"/>
      <c r="E214" s="78"/>
      <c r="F214" s="84"/>
    </row>
    <row r="215" spans="1:6" ht="13.5" thickBot="1" x14ac:dyDescent="0.25">
      <c r="A215" s="440"/>
      <c r="B215" s="388"/>
      <c r="C215" s="689"/>
      <c r="D215" s="28"/>
      <c r="E215" s="78"/>
      <c r="F215" s="84"/>
    </row>
    <row r="216" spans="1:6" ht="13.5" thickBot="1" x14ac:dyDescent="0.25">
      <c r="A216" s="548" t="s">
        <v>146</v>
      </c>
      <c r="B216" s="81"/>
      <c r="C216" s="112"/>
      <c r="D216" s="258"/>
      <c r="E216" s="78"/>
      <c r="F216" s="84"/>
    </row>
    <row r="217" spans="1:6" x14ac:dyDescent="0.2">
      <c r="A217" s="78"/>
      <c r="B217" s="81"/>
      <c r="C217" s="112"/>
      <c r="D217" s="258"/>
      <c r="E217" s="78"/>
      <c r="F217" s="84"/>
    </row>
    <row r="218" spans="1:6" x14ac:dyDescent="0.2">
      <c r="A218" s="150" t="s">
        <v>287</v>
      </c>
      <c r="B218" s="81"/>
      <c r="C218" s="112"/>
      <c r="D218" s="258"/>
      <c r="E218" s="78"/>
      <c r="F218" s="84"/>
    </row>
    <row r="219" spans="1:6" x14ac:dyDescent="0.2">
      <c r="A219" s="266" t="s">
        <v>148</v>
      </c>
      <c r="B219" s="153" t="s">
        <v>52</v>
      </c>
      <c r="C219" s="153"/>
      <c r="D219" s="547" t="s">
        <v>15</v>
      </c>
      <c r="E219" s="78"/>
      <c r="F219" s="84"/>
    </row>
    <row r="220" spans="1:6" x14ac:dyDescent="0.2">
      <c r="A220" s="439"/>
      <c r="B220" s="716"/>
      <c r="C220" s="689"/>
      <c r="D220" s="28"/>
      <c r="E220" s="78"/>
      <c r="F220" s="84"/>
    </row>
    <row r="221" spans="1:6" x14ac:dyDescent="0.2">
      <c r="A221" s="439"/>
      <c r="B221" s="716"/>
      <c r="C221" s="689"/>
      <c r="D221" s="28"/>
      <c r="E221" s="78"/>
      <c r="F221" s="84"/>
    </row>
    <row r="222" spans="1:6" x14ac:dyDescent="0.2">
      <c r="A222" s="439"/>
      <c r="B222" s="716"/>
      <c r="C222" s="689"/>
      <c r="D222" s="28"/>
      <c r="E222" s="78"/>
      <c r="F222" s="84"/>
    </row>
    <row r="223" spans="1:6" x14ac:dyDescent="0.2">
      <c r="A223" s="439"/>
      <c r="B223" s="716"/>
      <c r="C223" s="689"/>
      <c r="D223" s="28"/>
      <c r="E223" s="78"/>
      <c r="F223" s="84"/>
    </row>
    <row r="224" spans="1:6" x14ac:dyDescent="0.2">
      <c r="A224" s="439"/>
      <c r="B224" s="716"/>
      <c r="C224" s="689"/>
      <c r="D224" s="28"/>
      <c r="E224" s="78"/>
      <c r="F224" s="84"/>
    </row>
    <row r="225" spans="1:6" x14ac:dyDescent="0.2">
      <c r="A225" s="439"/>
      <c r="B225" s="716"/>
      <c r="C225" s="689"/>
      <c r="D225" s="28"/>
      <c r="E225" s="78"/>
      <c r="F225" s="84"/>
    </row>
    <row r="226" spans="1:6" x14ac:dyDescent="0.2">
      <c r="A226" s="439"/>
      <c r="B226" s="716"/>
      <c r="C226" s="689"/>
      <c r="D226" s="28"/>
      <c r="E226" s="78"/>
      <c r="F226" s="84"/>
    </row>
    <row r="227" spans="1:6" x14ac:dyDescent="0.2">
      <c r="A227" s="439"/>
      <c r="B227" s="716"/>
      <c r="C227" s="689"/>
      <c r="D227" s="28"/>
      <c r="E227" s="78"/>
      <c r="F227" s="84"/>
    </row>
    <row r="228" spans="1:6" x14ac:dyDescent="0.2">
      <c r="A228" s="439"/>
      <c r="B228" s="716"/>
      <c r="C228" s="689"/>
      <c r="D228" s="28"/>
      <c r="E228" s="78"/>
      <c r="F228" s="84"/>
    </row>
    <row r="229" spans="1:6" x14ac:dyDescent="0.2">
      <c r="A229" s="439"/>
      <c r="B229" s="716"/>
      <c r="C229" s="689"/>
      <c r="D229" s="28"/>
      <c r="E229" s="78"/>
      <c r="F229" s="84"/>
    </row>
    <row r="230" spans="1:6" x14ac:dyDescent="0.2">
      <c r="A230" s="439"/>
      <c r="B230" s="716"/>
      <c r="C230" s="689"/>
      <c r="D230" s="28"/>
      <c r="E230" s="78"/>
      <c r="F230" s="84"/>
    </row>
    <row r="231" spans="1:6" x14ac:dyDescent="0.2">
      <c r="A231" s="439"/>
      <c r="B231" s="716"/>
      <c r="C231" s="689"/>
      <c r="D231" s="28"/>
      <c r="E231" s="78"/>
      <c r="F231" s="84"/>
    </row>
    <row r="232" spans="1:6" x14ac:dyDescent="0.2">
      <c r="A232" s="439"/>
      <c r="B232" s="716"/>
      <c r="C232" s="689"/>
      <c r="D232" s="28"/>
      <c r="E232" s="78"/>
      <c r="F232" s="84"/>
    </row>
    <row r="233" spans="1:6" x14ac:dyDescent="0.2">
      <c r="A233" s="439"/>
      <c r="B233" s="716"/>
      <c r="C233" s="689"/>
      <c r="D233" s="28"/>
      <c r="E233" s="78"/>
      <c r="F233" s="84"/>
    </row>
    <row r="234" spans="1:6" x14ac:dyDescent="0.2">
      <c r="A234" s="439"/>
      <c r="B234" s="716"/>
      <c r="C234" s="689"/>
      <c r="D234" s="28"/>
      <c r="E234" s="78"/>
      <c r="F234" s="84"/>
    </row>
    <row r="235" spans="1:6" x14ac:dyDescent="0.2">
      <c r="A235" s="439"/>
      <c r="B235" s="716"/>
      <c r="C235" s="689"/>
      <c r="D235" s="28"/>
      <c r="E235" s="78"/>
      <c r="F235" s="84"/>
    </row>
    <row r="236" spans="1:6" ht="13.5" thickBot="1" x14ac:dyDescent="0.25">
      <c r="A236" s="440"/>
      <c r="B236" s="716"/>
      <c r="C236" s="689"/>
      <c r="D236" s="28"/>
      <c r="E236" s="78"/>
      <c r="F236" s="84"/>
    </row>
    <row r="237" spans="1:6" ht="13.5" thickBot="1" x14ac:dyDescent="0.25">
      <c r="A237" s="549" t="s">
        <v>186</v>
      </c>
      <c r="B237" s="81"/>
      <c r="C237" s="112"/>
      <c r="D237" s="258"/>
      <c r="E237" s="78"/>
      <c r="F237" s="84"/>
    </row>
    <row r="238" spans="1:6" ht="12.75" customHeight="1" thickBot="1" x14ac:dyDescent="0.25">
      <c r="A238" s="78"/>
      <c r="B238" s="78"/>
      <c r="C238" s="267" t="s">
        <v>449</v>
      </c>
      <c r="D238" s="442">
        <f>SUM(D197:D199,D204:D206,D211:D215,D220:D236)</f>
        <v>0</v>
      </c>
      <c r="E238" s="78"/>
      <c r="F238" s="84"/>
    </row>
    <row r="239" spans="1:6" ht="12.75" customHeight="1" x14ac:dyDescent="0.2">
      <c r="A239" s="78"/>
      <c r="B239" s="78"/>
      <c r="C239" s="272"/>
      <c r="D239" s="645"/>
      <c r="E239" s="78"/>
      <c r="F239" s="84"/>
    </row>
    <row r="240" spans="1:6" ht="12.75" customHeight="1" x14ac:dyDescent="0.2">
      <c r="A240" s="78"/>
      <c r="B240" s="78"/>
      <c r="C240" s="272"/>
      <c r="D240" s="645"/>
      <c r="E240" s="78"/>
      <c r="F240" s="84"/>
    </row>
    <row r="241" spans="1:6" ht="12.75" customHeight="1" x14ac:dyDescent="0.2">
      <c r="A241" s="78"/>
      <c r="B241" s="78"/>
      <c r="C241" s="272"/>
      <c r="D241" s="645"/>
      <c r="E241" s="78"/>
      <c r="F241" s="84"/>
    </row>
    <row r="242" spans="1:6" ht="12.75" customHeight="1" x14ac:dyDescent="0.2">
      <c r="A242" s="78"/>
      <c r="B242" s="78"/>
      <c r="C242" s="272"/>
      <c r="D242" s="645"/>
      <c r="E242" s="78"/>
      <c r="F242" s="84"/>
    </row>
    <row r="243" spans="1:6" ht="12.75" customHeight="1" x14ac:dyDescent="0.2">
      <c r="A243" s="78"/>
      <c r="B243" s="78"/>
      <c r="C243" s="272"/>
      <c r="D243" s="645"/>
      <c r="E243" s="78"/>
      <c r="F243" s="84"/>
    </row>
    <row r="244" spans="1:6" ht="12.75" customHeight="1" x14ac:dyDescent="0.2">
      <c r="A244" s="78"/>
      <c r="B244" s="78"/>
      <c r="C244" s="272"/>
      <c r="D244" s="645"/>
      <c r="E244" s="78"/>
      <c r="F244" s="84"/>
    </row>
    <row r="245" spans="1:6" ht="12.75" customHeight="1" x14ac:dyDescent="0.2">
      <c r="A245" s="78"/>
      <c r="B245" s="78"/>
      <c r="C245" s="272"/>
      <c r="D245" s="645"/>
      <c r="E245" s="78"/>
      <c r="F245" s="84"/>
    </row>
    <row r="246" spans="1:6" ht="12.75" customHeight="1" x14ac:dyDescent="0.2">
      <c r="A246" s="78"/>
      <c r="B246" s="78"/>
      <c r="C246" s="272"/>
      <c r="D246" s="645"/>
      <c r="E246" s="78"/>
      <c r="F246" s="84"/>
    </row>
    <row r="247" spans="1:6" ht="12.75" customHeight="1" x14ac:dyDescent="0.2">
      <c r="A247" s="78"/>
      <c r="B247" s="78"/>
      <c r="C247" s="272"/>
      <c r="D247" s="645"/>
      <c r="E247" s="78"/>
      <c r="F247" s="84"/>
    </row>
    <row r="248" spans="1:6" ht="12.75" customHeight="1" x14ac:dyDescent="0.2">
      <c r="A248" s="78"/>
      <c r="B248" s="78"/>
      <c r="C248" s="272"/>
      <c r="D248" s="645"/>
      <c r="E248" s="78"/>
      <c r="F248" s="84"/>
    </row>
    <row r="249" spans="1:6" ht="12.75" customHeight="1" x14ac:dyDescent="0.2">
      <c r="A249" s="78"/>
      <c r="B249" s="78"/>
      <c r="C249" s="272"/>
      <c r="D249" s="645"/>
      <c r="E249" s="78"/>
      <c r="F249" s="84"/>
    </row>
    <row r="250" spans="1:6" ht="12.75" customHeight="1" thickBot="1" x14ac:dyDescent="0.25">
      <c r="A250" s="78"/>
      <c r="B250" s="78"/>
      <c r="C250" s="272"/>
      <c r="D250" s="645"/>
      <c r="E250" s="78"/>
      <c r="F250" s="84"/>
    </row>
    <row r="251" spans="1:6" ht="12.75" customHeight="1" thickBot="1" x14ac:dyDescent="0.25">
      <c r="A251" s="574" t="s">
        <v>362</v>
      </c>
      <c r="B251" s="575"/>
      <c r="C251" s="575"/>
      <c r="D251" s="575"/>
      <c r="E251" s="78"/>
      <c r="F251" s="84"/>
    </row>
    <row r="252" spans="1:6" ht="12.75" customHeight="1" x14ac:dyDescent="0.2">
      <c r="A252" s="78"/>
      <c r="B252" s="78"/>
      <c r="C252" s="78"/>
      <c r="D252" s="78"/>
      <c r="E252" s="78"/>
      <c r="F252" s="84"/>
    </row>
    <row r="253" spans="1:6" ht="12.75" customHeight="1" x14ac:dyDescent="0.2">
      <c r="A253" s="78"/>
      <c r="B253" s="78"/>
      <c r="C253" s="78"/>
      <c r="D253" s="78"/>
      <c r="E253" s="78"/>
      <c r="F253" s="84"/>
    </row>
    <row r="254" spans="1:6" ht="12.75" customHeight="1" x14ac:dyDescent="0.2">
      <c r="A254" s="596" t="s">
        <v>126</v>
      </c>
      <c r="B254" s="597" t="s">
        <v>79</v>
      </c>
      <c r="C254" s="597" t="s">
        <v>37</v>
      </c>
      <c r="D254" s="597" t="s">
        <v>15</v>
      </c>
      <c r="E254" s="78"/>
      <c r="F254" s="84"/>
    </row>
    <row r="255" spans="1:6" ht="12.75" customHeight="1" x14ac:dyDescent="0.2">
      <c r="A255" s="432"/>
      <c r="B255" s="69"/>
      <c r="C255" s="703"/>
      <c r="D255" s="66"/>
      <c r="E255" s="78"/>
      <c r="F255" s="84"/>
    </row>
    <row r="256" spans="1:6" ht="12.75" customHeight="1" x14ac:dyDescent="0.2">
      <c r="A256" s="69"/>
      <c r="B256" s="69"/>
      <c r="C256" s="69"/>
      <c r="D256" s="66"/>
      <c r="E256" s="78"/>
      <c r="F256" s="84"/>
    </row>
    <row r="257" spans="1:6" ht="12.75" customHeight="1" thickBot="1" x14ac:dyDescent="0.25">
      <c r="A257" s="78"/>
      <c r="B257" s="78"/>
      <c r="C257" s="78"/>
      <c r="D257" s="78"/>
      <c r="E257" s="78"/>
      <c r="F257" s="84"/>
    </row>
    <row r="258" spans="1:6" ht="12.75" customHeight="1" x14ac:dyDescent="0.2">
      <c r="A258" s="865" t="s">
        <v>161</v>
      </c>
      <c r="B258" s="866"/>
      <c r="C258" s="576">
        <v>40</v>
      </c>
      <c r="D258" s="78"/>
      <c r="E258" s="78"/>
      <c r="F258" s="84"/>
    </row>
    <row r="259" spans="1:6" ht="12.75" customHeight="1" thickBot="1" x14ac:dyDescent="0.25">
      <c r="A259" s="861" t="s">
        <v>162</v>
      </c>
      <c r="B259" s="862"/>
      <c r="C259" s="577">
        <v>20</v>
      </c>
      <c r="D259" s="78"/>
      <c r="E259" s="78"/>
      <c r="F259" s="84"/>
    </row>
    <row r="260" spans="1:6" ht="12.75" customHeight="1" x14ac:dyDescent="0.2">
      <c r="A260" s="90"/>
      <c r="B260" s="90"/>
      <c r="C260" s="153"/>
      <c r="D260" s="90"/>
      <c r="E260" s="78"/>
      <c r="F260" s="84"/>
    </row>
    <row r="261" spans="1:6" ht="12.75" customHeight="1" x14ac:dyDescent="0.2">
      <c r="A261" s="167" t="s">
        <v>166</v>
      </c>
      <c r="B261" s="153" t="s">
        <v>79</v>
      </c>
      <c r="C261" s="153" t="s">
        <v>169</v>
      </c>
      <c r="D261" s="153" t="s">
        <v>15</v>
      </c>
      <c r="E261" s="78"/>
      <c r="F261" s="84"/>
    </row>
    <row r="262" spans="1:6" ht="12.75" customHeight="1" x14ac:dyDescent="0.2">
      <c r="A262" s="441"/>
      <c r="B262" s="66"/>
      <c r="C262" s="379"/>
      <c r="D262" s="66"/>
      <c r="E262" s="78"/>
      <c r="F262" s="84"/>
    </row>
    <row r="263" spans="1:6" ht="12.75" customHeight="1" x14ac:dyDescent="0.2">
      <c r="A263" s="69"/>
      <c r="B263" s="66"/>
      <c r="C263" s="379"/>
      <c r="D263" s="66"/>
      <c r="E263" s="78"/>
      <c r="F263" s="84"/>
    </row>
    <row r="264" spans="1:6" ht="12.75" customHeight="1" x14ac:dyDescent="0.2">
      <c r="A264" s="78"/>
      <c r="B264" s="81"/>
      <c r="C264" s="81"/>
      <c r="D264" s="81"/>
      <c r="E264" s="78"/>
      <c r="F264" s="84"/>
    </row>
    <row r="265" spans="1:6" ht="12.75" customHeight="1" x14ac:dyDescent="0.2">
      <c r="A265" s="150" t="s">
        <v>167</v>
      </c>
      <c r="B265" s="153" t="s">
        <v>79</v>
      </c>
      <c r="C265" s="153" t="s">
        <v>169</v>
      </c>
      <c r="D265" s="153" t="s">
        <v>15</v>
      </c>
      <c r="E265" s="78"/>
      <c r="F265" s="84"/>
    </row>
    <row r="266" spans="1:6" ht="12.75" customHeight="1" x14ac:dyDescent="0.2">
      <c r="A266" s="441"/>
      <c r="B266" s="66"/>
      <c r="C266" s="379"/>
      <c r="D266" s="66"/>
      <c r="E266" s="78"/>
      <c r="F266" s="84"/>
    </row>
    <row r="267" spans="1:6" ht="12.75" customHeight="1" x14ac:dyDescent="0.2">
      <c r="A267" s="69"/>
      <c r="B267" s="66"/>
      <c r="C267" s="379"/>
      <c r="D267" s="66"/>
      <c r="E267" s="78"/>
      <c r="F267" s="84"/>
    </row>
    <row r="268" spans="1:6" ht="12.75" customHeight="1" x14ac:dyDescent="0.2">
      <c r="A268" s="150" t="s">
        <v>168</v>
      </c>
      <c r="B268" s="153" t="s">
        <v>79</v>
      </c>
      <c r="C268" s="153" t="s">
        <v>169</v>
      </c>
      <c r="D268" s="153" t="s">
        <v>15</v>
      </c>
      <c r="E268" s="78"/>
      <c r="F268" s="84"/>
    </row>
    <row r="269" spans="1:6" ht="12.75" customHeight="1" x14ac:dyDescent="0.2">
      <c r="A269" s="441"/>
      <c r="B269" s="69"/>
      <c r="C269" s="379"/>
      <c r="D269" s="66"/>
      <c r="E269" s="78"/>
      <c r="F269" s="84"/>
    </row>
    <row r="270" spans="1:6" ht="12.75" customHeight="1" x14ac:dyDescent="0.2">
      <c r="A270" s="69"/>
      <c r="B270" s="69"/>
      <c r="C270" s="379"/>
      <c r="D270" s="66"/>
      <c r="E270" s="78"/>
      <c r="F270" s="84"/>
    </row>
    <row r="271" spans="1:6" ht="12.75" customHeight="1" x14ac:dyDescent="0.2">
      <c r="A271" s="78"/>
      <c r="B271" s="78"/>
      <c r="C271" s="78"/>
      <c r="D271" s="78"/>
      <c r="E271" s="78"/>
      <c r="F271" s="84"/>
    </row>
    <row r="272" spans="1:6" ht="12.75" customHeight="1" thickBot="1" x14ac:dyDescent="0.25">
      <c r="A272" s="153" t="s">
        <v>163</v>
      </c>
      <c r="B272" s="153" t="s">
        <v>164</v>
      </c>
      <c r="C272" s="153" t="s">
        <v>140</v>
      </c>
      <c r="D272" s="78"/>
      <c r="E272" s="78"/>
      <c r="F272" s="84"/>
    </row>
    <row r="273" spans="1:6" ht="12.75" customHeight="1" thickBot="1" x14ac:dyDescent="0.25">
      <c r="A273" s="578" t="s">
        <v>165</v>
      </c>
      <c r="B273" s="579">
        <v>2</v>
      </c>
      <c r="C273" s="580">
        <v>4</v>
      </c>
      <c r="D273" s="78"/>
      <c r="E273" s="78"/>
      <c r="F273" s="84"/>
    </row>
    <row r="274" spans="1:6" ht="12.75" customHeight="1" x14ac:dyDescent="0.2">
      <c r="A274" s="78"/>
      <c r="B274" s="78"/>
      <c r="C274" s="78"/>
      <c r="D274" s="78"/>
      <c r="E274" s="78"/>
      <c r="F274" s="84"/>
    </row>
    <row r="275" spans="1:6" ht="13.5" thickBot="1" x14ac:dyDescent="0.25">
      <c r="A275" s="78"/>
      <c r="B275" s="78"/>
      <c r="C275" s="106"/>
      <c r="D275" s="258"/>
      <c r="E275" s="78"/>
      <c r="F275" s="84"/>
    </row>
    <row r="276" spans="1:6" ht="13.5" thickBot="1" x14ac:dyDescent="0.25">
      <c r="A276" s="493" t="s">
        <v>489</v>
      </c>
      <c r="B276" s="527"/>
      <c r="C276" s="527"/>
      <c r="D276" s="527"/>
      <c r="E276" s="527"/>
      <c r="F276" s="495"/>
    </row>
    <row r="277" spans="1:6" x14ac:dyDescent="0.2">
      <c r="A277" s="428" t="s">
        <v>351</v>
      </c>
      <c r="B277" s="428" t="s">
        <v>352</v>
      </c>
      <c r="C277" s="106"/>
      <c r="D277" s="106"/>
      <c r="E277" s="106"/>
      <c r="F277" s="84"/>
    </row>
    <row r="278" spans="1:6" ht="35.25" customHeight="1" x14ac:dyDescent="0.2">
      <c r="A278" s="704"/>
      <c r="B278" s="28"/>
      <c r="C278" s="106"/>
      <c r="D278" s="106"/>
      <c r="E278" s="106"/>
      <c r="F278" s="84"/>
    </row>
    <row r="279" spans="1:6" ht="33" customHeight="1" x14ac:dyDescent="0.2">
      <c r="A279" s="692"/>
      <c r="B279" s="28"/>
      <c r="C279" s="106"/>
      <c r="D279" s="106"/>
      <c r="E279" s="106"/>
      <c r="F279" s="84"/>
    </row>
    <row r="280" spans="1:6" ht="30" customHeight="1" thickBot="1" x14ac:dyDescent="0.25">
      <c r="A280" s="692"/>
      <c r="B280" s="28"/>
      <c r="C280" s="90"/>
      <c r="D280" s="90"/>
      <c r="E280" s="106"/>
      <c r="F280" s="84"/>
    </row>
    <row r="281" spans="1:6" ht="12.75" customHeight="1" thickBot="1" x14ac:dyDescent="0.25">
      <c r="A281" s="106"/>
      <c r="B281" s="106"/>
      <c r="C281" s="267" t="s">
        <v>450</v>
      </c>
      <c r="D281" s="105">
        <f>SUM(D269:D270,D266:D267,D262:D263,D255:D256,B278:B280)</f>
        <v>0</v>
      </c>
      <c r="E281" s="106"/>
      <c r="F281" s="84"/>
    </row>
    <row r="282" spans="1:6" ht="13.5" thickBot="1" x14ac:dyDescent="0.25">
      <c r="A282" s="106"/>
      <c r="B282" s="106"/>
      <c r="C282" s="106"/>
      <c r="D282" s="106"/>
      <c r="E282" s="106"/>
      <c r="F282" s="84"/>
    </row>
    <row r="283" spans="1:6" ht="19.5" customHeight="1" thickBot="1" x14ac:dyDescent="0.3">
      <c r="A283" s="783" t="s">
        <v>451</v>
      </c>
      <c r="B283" s="830"/>
      <c r="C283" s="831"/>
      <c r="D283" s="125">
        <f>SUM(D17,D29,D46,D55,D72,D80,D112,D125,D136,D170,D191,D238,D281)</f>
        <v>0</v>
      </c>
      <c r="E283" s="90"/>
      <c r="F283" s="84"/>
    </row>
    <row r="284" spans="1:6" ht="18.75" customHeight="1" x14ac:dyDescent="0.2">
      <c r="A284" s="90"/>
      <c r="B284" s="90"/>
      <c r="C284" s="90"/>
      <c r="D284" s="90"/>
      <c r="E284" s="90"/>
      <c r="F284" s="84"/>
    </row>
    <row r="285" spans="1:6" ht="19.5" customHeight="1" thickBot="1" x14ac:dyDescent="0.25">
      <c r="A285" s="90"/>
      <c r="B285" s="90"/>
      <c r="C285" s="90"/>
      <c r="D285" s="90"/>
      <c r="E285" s="90"/>
      <c r="F285" s="84"/>
    </row>
    <row r="286" spans="1:6" ht="33" customHeight="1" thickBot="1" x14ac:dyDescent="0.3">
      <c r="A286" s="263" t="s">
        <v>452</v>
      </c>
      <c r="B286" s="264"/>
      <c r="C286" s="264"/>
      <c r="D286" s="264"/>
      <c r="E286" s="264"/>
      <c r="F286" s="265"/>
    </row>
    <row r="287" spans="1:6" ht="13.5" thickBot="1" x14ac:dyDescent="0.25">
      <c r="A287" s="550" t="s">
        <v>347</v>
      </c>
      <c r="B287" s="486"/>
      <c r="C287" s="486"/>
      <c r="D287" s="486"/>
      <c r="E287" s="486"/>
      <c r="F287" s="487"/>
    </row>
    <row r="288" spans="1:6" x14ac:dyDescent="0.2">
      <c r="A288" s="204" t="s">
        <v>132</v>
      </c>
      <c r="B288" s="204"/>
      <c r="C288" s="153"/>
      <c r="D288" s="509" t="s">
        <v>15</v>
      </c>
      <c r="E288" s="78"/>
      <c r="F288" s="84"/>
    </row>
    <row r="289" spans="1:6" x14ac:dyDescent="0.2">
      <c r="A289" s="852"/>
      <c r="B289" s="853"/>
      <c r="C289" s="78"/>
      <c r="D289" s="66"/>
      <c r="E289" s="78"/>
      <c r="F289" s="84"/>
    </row>
    <row r="290" spans="1:6" x14ac:dyDescent="0.2">
      <c r="A290" s="853"/>
      <c r="B290" s="853"/>
      <c r="C290" s="78"/>
      <c r="D290" s="66"/>
      <c r="E290" s="78"/>
      <c r="F290" s="84"/>
    </row>
    <row r="291" spans="1:6" x14ac:dyDescent="0.2">
      <c r="A291" s="853"/>
      <c r="B291" s="853"/>
      <c r="C291" s="78"/>
      <c r="D291" s="66"/>
      <c r="E291" s="78"/>
      <c r="F291" s="84"/>
    </row>
    <row r="292" spans="1:6" x14ac:dyDescent="0.2">
      <c r="A292" s="153"/>
      <c r="B292" s="153"/>
      <c r="C292" s="78"/>
      <c r="D292" s="78"/>
      <c r="E292" s="78"/>
      <c r="F292" s="84"/>
    </row>
    <row r="293" spans="1:6" ht="13.5" thickBot="1" x14ac:dyDescent="0.25">
      <c r="A293" s="153"/>
      <c r="B293" s="153"/>
      <c r="C293" s="78"/>
      <c r="D293" s="78"/>
      <c r="E293" s="78"/>
      <c r="F293" s="84"/>
    </row>
    <row r="294" spans="1:6" x14ac:dyDescent="0.2">
      <c r="A294" s="85" t="s">
        <v>125</v>
      </c>
      <c r="B294" s="844" t="s">
        <v>360</v>
      </c>
      <c r="C294" s="845"/>
      <c r="D294" s="78"/>
      <c r="E294" s="78"/>
      <c r="F294" s="84"/>
    </row>
    <row r="295" spans="1:6" x14ac:dyDescent="0.2">
      <c r="A295" s="644" t="s">
        <v>359</v>
      </c>
      <c r="B295" s="846"/>
      <c r="C295" s="847"/>
      <c r="D295" s="78"/>
      <c r="E295" s="78"/>
      <c r="F295" s="84"/>
    </row>
    <row r="296" spans="1:6" x14ac:dyDescent="0.2">
      <c r="A296" s="643" t="s">
        <v>358</v>
      </c>
      <c r="B296" s="846"/>
      <c r="C296" s="847"/>
      <c r="D296" s="78"/>
      <c r="E296" s="78"/>
      <c r="F296" s="84"/>
    </row>
    <row r="297" spans="1:6" x14ac:dyDescent="0.2">
      <c r="A297" s="629" t="s">
        <v>39</v>
      </c>
      <c r="B297" s="846"/>
      <c r="C297" s="847"/>
      <c r="D297" s="78"/>
      <c r="E297" s="78"/>
      <c r="F297" s="84"/>
    </row>
    <row r="298" spans="1:6" ht="13.5" thickBot="1" x14ac:dyDescent="0.25">
      <c r="A298" s="88" t="s">
        <v>184</v>
      </c>
      <c r="B298" s="848"/>
      <c r="C298" s="849"/>
      <c r="D298" s="78"/>
      <c r="E298" s="78"/>
      <c r="F298" s="84"/>
    </row>
    <row r="299" spans="1:6" ht="13.5" thickBot="1" x14ac:dyDescent="0.25">
      <c r="A299" s="90"/>
      <c r="B299" s="90"/>
      <c r="C299" s="78"/>
      <c r="D299" s="78"/>
      <c r="E299" s="78"/>
      <c r="F299" s="84"/>
    </row>
    <row r="300" spans="1:6" ht="13.5" thickBot="1" x14ac:dyDescent="0.25">
      <c r="A300" s="78"/>
      <c r="B300" s="78"/>
      <c r="C300" s="267" t="s">
        <v>453</v>
      </c>
      <c r="D300" s="551">
        <f>SUM(D289:D291)</f>
        <v>0</v>
      </c>
      <c r="E300" s="78"/>
      <c r="F300" s="84"/>
    </row>
    <row r="301" spans="1:6" ht="13.5" thickBot="1" x14ac:dyDescent="0.25">
      <c r="A301" s="78"/>
      <c r="B301" s="78"/>
      <c r="C301" s="106"/>
      <c r="D301" s="258"/>
      <c r="E301" s="78"/>
      <c r="F301" s="84"/>
    </row>
    <row r="302" spans="1:6" ht="13.5" thickBot="1" x14ac:dyDescent="0.25">
      <c r="A302" s="493" t="s">
        <v>490</v>
      </c>
      <c r="B302" s="527"/>
      <c r="C302" s="527"/>
      <c r="D302" s="527"/>
      <c r="E302" s="527"/>
      <c r="F302" s="495"/>
    </row>
    <row r="303" spans="1:6" x14ac:dyDescent="0.2">
      <c r="A303" s="106"/>
      <c r="B303" s="106"/>
      <c r="C303" s="106"/>
      <c r="D303" s="106"/>
      <c r="E303" s="106"/>
      <c r="F303" s="84"/>
    </row>
    <row r="304" spans="1:6" ht="13.5" customHeight="1" x14ac:dyDescent="0.2">
      <c r="A304" s="428" t="s">
        <v>351</v>
      </c>
      <c r="B304" s="428" t="s">
        <v>352</v>
      </c>
      <c r="C304" s="106"/>
      <c r="D304" s="106"/>
      <c r="E304" s="106"/>
      <c r="F304" s="84"/>
    </row>
    <row r="305" spans="1:6" ht="27.75" customHeight="1" x14ac:dyDescent="0.2">
      <c r="A305" s="693"/>
      <c r="B305" s="28"/>
      <c r="C305" s="106"/>
      <c r="D305" s="106"/>
      <c r="E305" s="106"/>
      <c r="F305" s="84"/>
    </row>
    <row r="306" spans="1:6" ht="28.5" customHeight="1" x14ac:dyDescent="0.2">
      <c r="A306" s="693"/>
      <c r="B306" s="28"/>
      <c r="C306" s="106"/>
      <c r="D306" s="106"/>
      <c r="E306" s="106"/>
      <c r="F306" s="84"/>
    </row>
    <row r="307" spans="1:6" ht="26.25" customHeight="1" thickBot="1" x14ac:dyDescent="0.25">
      <c r="A307" s="693"/>
      <c r="B307" s="28"/>
      <c r="C307" s="90"/>
      <c r="D307" s="90"/>
      <c r="E307" s="106"/>
      <c r="F307" s="84"/>
    </row>
    <row r="308" spans="1:6" ht="13.5" thickBot="1" x14ac:dyDescent="0.25">
      <c r="A308" s="106"/>
      <c r="B308" s="106"/>
      <c r="C308" s="267" t="s">
        <v>454</v>
      </c>
      <c r="D308" s="142">
        <f>SUM(B305:B307)</f>
        <v>0</v>
      </c>
      <c r="E308" s="106"/>
      <c r="F308" s="84"/>
    </row>
    <row r="309" spans="1:6" ht="13.5" thickBot="1" x14ac:dyDescent="0.25">
      <c r="A309" s="106"/>
      <c r="B309" s="106"/>
      <c r="C309" s="272"/>
      <c r="D309" s="126"/>
      <c r="E309" s="106"/>
      <c r="F309" s="84"/>
    </row>
    <row r="310" spans="1:6" ht="18.75" thickBot="1" x14ac:dyDescent="0.3">
      <c r="A310" s="783" t="s">
        <v>455</v>
      </c>
      <c r="B310" s="830"/>
      <c r="C310" s="831"/>
      <c r="D310" s="125">
        <f>SUM(D308,D300)</f>
        <v>0</v>
      </c>
      <c r="E310" s="106"/>
      <c r="F310" s="84"/>
    </row>
    <row r="311" spans="1:6" ht="13.5" customHeight="1" thickBot="1" x14ac:dyDescent="0.3">
      <c r="A311" s="127"/>
      <c r="B311" s="127"/>
      <c r="C311" s="127"/>
      <c r="D311" s="128"/>
      <c r="E311" s="106"/>
      <c r="F311" s="84"/>
    </row>
    <row r="312" spans="1:6" ht="31.5" customHeight="1" thickBot="1" x14ac:dyDescent="0.3">
      <c r="A312" s="263" t="s">
        <v>456</v>
      </c>
      <c r="B312" s="264"/>
      <c r="C312" s="264"/>
      <c r="D312" s="264"/>
      <c r="E312" s="264"/>
      <c r="F312" s="265"/>
    </row>
    <row r="313" spans="1:6" ht="1.5" customHeight="1" thickBot="1" x14ac:dyDescent="0.3">
      <c r="A313" s="832"/>
      <c r="B313" s="833"/>
      <c r="C313" s="833"/>
      <c r="D313" s="834"/>
      <c r="E313" s="552"/>
      <c r="F313" s="84"/>
    </row>
    <row r="314" spans="1:6" ht="17.25" customHeight="1" thickBot="1" x14ac:dyDescent="0.25">
      <c r="A314" s="493" t="s">
        <v>127</v>
      </c>
      <c r="B314" s="553"/>
      <c r="C314" s="553"/>
      <c r="D314" s="553"/>
      <c r="E314" s="553"/>
      <c r="F314" s="495"/>
    </row>
    <row r="315" spans="1:6" x14ac:dyDescent="0.2">
      <c r="A315" s="526" t="s">
        <v>160</v>
      </c>
      <c r="B315" s="526" t="s">
        <v>151</v>
      </c>
      <c r="C315" s="526" t="s">
        <v>144</v>
      </c>
      <c r="D315" s="187" t="s">
        <v>15</v>
      </c>
      <c r="E315" s="78"/>
      <c r="F315" s="84"/>
    </row>
    <row r="316" spans="1:6" ht="19.5" customHeight="1" x14ac:dyDescent="0.2">
      <c r="A316" s="703"/>
      <c r="B316" s="68"/>
      <c r="C316" s="68"/>
      <c r="D316" s="66"/>
      <c r="E316" s="78"/>
      <c r="F316" s="84"/>
    </row>
    <row r="317" spans="1:6" ht="19.5" customHeight="1" x14ac:dyDescent="0.2">
      <c r="A317" s="703"/>
      <c r="B317" s="68"/>
      <c r="C317" s="68"/>
      <c r="D317" s="66"/>
      <c r="E317" s="78"/>
      <c r="F317" s="84"/>
    </row>
    <row r="318" spans="1:6" ht="19.5" customHeight="1" x14ac:dyDescent="0.2">
      <c r="A318" s="66"/>
      <c r="B318" s="68"/>
      <c r="C318" s="68"/>
      <c r="D318" s="66"/>
      <c r="E318" s="78"/>
      <c r="F318" s="84"/>
    </row>
    <row r="319" spans="1:6" ht="19.5" customHeight="1" x14ac:dyDescent="0.2">
      <c r="A319" s="720"/>
      <c r="B319" s="68"/>
      <c r="C319" s="68"/>
      <c r="D319" s="720"/>
      <c r="E319" s="78"/>
      <c r="F319" s="84"/>
    </row>
    <row r="320" spans="1:6" ht="19.5" customHeight="1" x14ac:dyDescent="0.2">
      <c r="A320" s="720"/>
      <c r="B320" s="68"/>
      <c r="C320" s="68"/>
      <c r="D320" s="720"/>
      <c r="E320" s="78"/>
      <c r="F320" s="84"/>
    </row>
    <row r="321" spans="1:6" ht="19.5" customHeight="1" x14ac:dyDescent="0.2">
      <c r="A321" s="720"/>
      <c r="B321" s="68"/>
      <c r="C321" s="68"/>
      <c r="D321" s="720"/>
      <c r="E321" s="78"/>
      <c r="F321" s="84"/>
    </row>
    <row r="322" spans="1:6" ht="19.5" customHeight="1" x14ac:dyDescent="0.2">
      <c r="A322" s="66"/>
      <c r="B322" s="68"/>
      <c r="C322" s="68"/>
      <c r="D322" s="66"/>
      <c r="E322" s="78"/>
      <c r="F322" s="84"/>
    </row>
    <row r="323" spans="1:6" ht="19.5" customHeight="1" x14ac:dyDescent="0.2">
      <c r="A323" s="66"/>
      <c r="B323" s="68"/>
      <c r="C323" s="68"/>
      <c r="D323" s="66"/>
      <c r="E323" s="78"/>
      <c r="F323" s="84"/>
    </row>
    <row r="324" spans="1:6" ht="19.5" customHeight="1" x14ac:dyDescent="0.2">
      <c r="A324" s="66"/>
      <c r="B324" s="68"/>
      <c r="C324" s="68"/>
      <c r="D324" s="66"/>
      <c r="E324" s="78"/>
      <c r="F324" s="84"/>
    </row>
    <row r="325" spans="1:6" ht="19.5" customHeight="1" x14ac:dyDescent="0.2">
      <c r="A325" s="66"/>
      <c r="B325" s="68"/>
      <c r="C325" s="68"/>
      <c r="D325" s="66"/>
      <c r="E325" s="78"/>
      <c r="F325" s="84"/>
    </row>
    <row r="326" spans="1:6" ht="19.5" customHeight="1" x14ac:dyDescent="0.2">
      <c r="A326" s="66"/>
      <c r="B326" s="68"/>
      <c r="C326" s="68"/>
      <c r="D326" s="66"/>
      <c r="E326" s="78"/>
      <c r="F326" s="84"/>
    </row>
    <row r="327" spans="1:6" ht="19.5" customHeight="1" x14ac:dyDescent="0.2">
      <c r="A327" s="66"/>
      <c r="B327" s="68"/>
      <c r="C327" s="68"/>
      <c r="D327" s="66"/>
      <c r="E327" s="78"/>
      <c r="F327" s="84"/>
    </row>
    <row r="328" spans="1:6" ht="19.5" customHeight="1" x14ac:dyDescent="0.2">
      <c r="A328" s="66"/>
      <c r="B328" s="68"/>
      <c r="C328" s="68"/>
      <c r="D328" s="66"/>
      <c r="E328" s="78"/>
      <c r="F328" s="84"/>
    </row>
    <row r="329" spans="1:6" ht="19.5" customHeight="1" x14ac:dyDescent="0.2">
      <c r="A329" s="66"/>
      <c r="B329" s="68"/>
      <c r="C329" s="68"/>
      <c r="D329" s="66"/>
      <c r="E329" s="78"/>
      <c r="F329" s="84"/>
    </row>
    <row r="330" spans="1:6" ht="19.5" customHeight="1" x14ac:dyDescent="0.2">
      <c r="A330" s="66"/>
      <c r="B330" s="66"/>
      <c r="C330" s="68"/>
      <c r="D330" s="66"/>
      <c r="E330" s="78"/>
      <c r="F330" s="84"/>
    </row>
    <row r="331" spans="1:6" ht="19.5" customHeight="1" x14ac:dyDescent="0.2">
      <c r="A331" s="66"/>
      <c r="B331" s="66"/>
      <c r="C331" s="68"/>
      <c r="D331" s="66"/>
      <c r="E331" s="78"/>
      <c r="F331" s="84"/>
    </row>
    <row r="332" spans="1:6" ht="19.5" customHeight="1" x14ac:dyDescent="0.2">
      <c r="A332" s="230"/>
      <c r="B332" s="230"/>
      <c r="C332" s="333"/>
      <c r="D332" s="230"/>
      <c r="E332" s="78"/>
      <c r="F332" s="84"/>
    </row>
    <row r="333" spans="1:6" ht="19.5" customHeight="1" x14ac:dyDescent="0.2">
      <c r="A333" s="230"/>
      <c r="B333" s="230"/>
      <c r="C333" s="333"/>
      <c r="D333" s="230"/>
      <c r="E333" s="78"/>
      <c r="F333" s="84"/>
    </row>
    <row r="334" spans="1:6" ht="17.25" customHeight="1" thickBot="1" x14ac:dyDescent="0.25">
      <c r="A334" s="554" t="s">
        <v>361</v>
      </c>
      <c r="B334" s="554"/>
      <c r="C334" s="554" t="s">
        <v>274</v>
      </c>
      <c r="D334" s="554" t="s">
        <v>275</v>
      </c>
      <c r="E334" s="78"/>
      <c r="F334" s="84"/>
    </row>
    <row r="335" spans="1:6" ht="21.75" customHeight="1" x14ac:dyDescent="0.2">
      <c r="A335" s="555" t="s">
        <v>159</v>
      </c>
      <c r="B335" s="556" t="s">
        <v>27</v>
      </c>
      <c r="C335" s="557">
        <v>4</v>
      </c>
      <c r="D335" s="558">
        <v>6</v>
      </c>
      <c r="E335" s="78"/>
      <c r="F335" s="84"/>
    </row>
    <row r="336" spans="1:6" ht="12.75" customHeight="1" x14ac:dyDescent="0.2">
      <c r="A336" s="604" t="s">
        <v>288</v>
      </c>
      <c r="B336" s="560" t="s">
        <v>141</v>
      </c>
      <c r="C336" s="561">
        <v>4</v>
      </c>
      <c r="D336" s="562">
        <v>6</v>
      </c>
      <c r="E336" s="78"/>
      <c r="F336" s="84"/>
    </row>
    <row r="337" spans="1:6" ht="15.75" customHeight="1" x14ac:dyDescent="0.2">
      <c r="A337" s="559" t="s">
        <v>289</v>
      </c>
      <c r="B337" s="560" t="s">
        <v>141</v>
      </c>
      <c r="C337" s="561">
        <v>4</v>
      </c>
      <c r="D337" s="562" t="s">
        <v>290</v>
      </c>
      <c r="E337" s="78"/>
      <c r="F337" s="84"/>
    </row>
    <row r="338" spans="1:6" ht="15.75" customHeight="1" x14ac:dyDescent="0.2">
      <c r="A338" s="559" t="s">
        <v>158</v>
      </c>
      <c r="B338" s="560" t="s">
        <v>29</v>
      </c>
      <c r="C338" s="561">
        <v>4</v>
      </c>
      <c r="D338" s="562">
        <v>6</v>
      </c>
      <c r="E338" s="78"/>
      <c r="F338" s="84"/>
    </row>
    <row r="339" spans="1:6" ht="15.75" customHeight="1" x14ac:dyDescent="0.2">
      <c r="A339" s="563" t="s">
        <v>272</v>
      </c>
      <c r="B339" s="564" t="s">
        <v>29</v>
      </c>
      <c r="C339" s="565">
        <v>8</v>
      </c>
      <c r="D339" s="566">
        <v>10</v>
      </c>
      <c r="E339" s="78"/>
      <c r="F339" s="84"/>
    </row>
    <row r="340" spans="1:6" ht="16.5" customHeight="1" thickBot="1" x14ac:dyDescent="0.25">
      <c r="A340" s="567" t="s">
        <v>156</v>
      </c>
      <c r="B340" s="568" t="s">
        <v>157</v>
      </c>
      <c r="C340" s="569">
        <v>2</v>
      </c>
      <c r="D340" s="570">
        <v>3</v>
      </c>
      <c r="E340" s="78"/>
      <c r="F340" s="84"/>
    </row>
    <row r="341" spans="1:6" ht="13.5" thickBot="1" x14ac:dyDescent="0.25">
      <c r="A341" s="571"/>
      <c r="B341" s="571"/>
      <c r="C341" s="572"/>
      <c r="D341" s="572"/>
      <c r="E341" s="78"/>
      <c r="F341" s="84"/>
    </row>
    <row r="342" spans="1:6" ht="24.75" customHeight="1" thickBot="1" x14ac:dyDescent="0.25">
      <c r="A342" s="489"/>
      <c r="B342" s="489"/>
      <c r="C342" s="524" t="s">
        <v>124</v>
      </c>
      <c r="D342" s="573">
        <f>SUM(D316:D331)</f>
        <v>0</v>
      </c>
      <c r="E342" s="78"/>
      <c r="F342" s="84"/>
    </row>
    <row r="343" spans="1:6" ht="0.75" customHeight="1" x14ac:dyDescent="0.2">
      <c r="A343" s="78"/>
      <c r="B343" s="78"/>
      <c r="C343" s="78"/>
      <c r="D343" s="78"/>
      <c r="E343" s="78"/>
      <c r="F343" s="84"/>
    </row>
    <row r="344" spans="1:6" ht="0.75" customHeight="1" thickBot="1" x14ac:dyDescent="0.25">
      <c r="A344" s="78"/>
      <c r="B344" s="78"/>
      <c r="C344" s="78"/>
      <c r="D344" s="78"/>
      <c r="E344" s="78"/>
      <c r="F344" s="84"/>
    </row>
    <row r="345" spans="1:6" ht="13.5" thickBot="1" x14ac:dyDescent="0.25">
      <c r="A345" s="493" t="s">
        <v>363</v>
      </c>
      <c r="B345" s="553"/>
      <c r="C345" s="553"/>
      <c r="D345" s="553"/>
      <c r="E345" s="553"/>
      <c r="F345" s="495"/>
    </row>
    <row r="346" spans="1:6" x14ac:dyDescent="0.2">
      <c r="A346" s="153" t="s">
        <v>142</v>
      </c>
      <c r="B346" s="153" t="s">
        <v>79</v>
      </c>
      <c r="C346" s="153"/>
      <c r="D346" s="153" t="s">
        <v>15</v>
      </c>
      <c r="E346" s="78"/>
      <c r="F346" s="84"/>
    </row>
    <row r="347" spans="1:6" x14ac:dyDescent="0.2">
      <c r="A347" s="441"/>
      <c r="B347" s="388"/>
      <c r="C347" s="84"/>
      <c r="D347" s="30" t="e">
        <f>LOOKUP(A347,{""},{3})</f>
        <v>#N/A</v>
      </c>
      <c r="E347" s="78"/>
      <c r="F347" s="84"/>
    </row>
    <row r="348" spans="1:6" x14ac:dyDescent="0.2">
      <c r="A348" s="441"/>
      <c r="B348" s="388"/>
      <c r="C348" s="84"/>
      <c r="D348" s="30" t="e">
        <f>LOOKUP(A348,{""},{3})</f>
        <v>#N/A</v>
      </c>
      <c r="E348" s="78"/>
      <c r="F348" s="84"/>
    </row>
    <row r="349" spans="1:6" x14ac:dyDescent="0.2">
      <c r="A349" s="441"/>
      <c r="B349" s="388"/>
      <c r="C349" s="84"/>
      <c r="D349" s="30" t="e">
        <f>LOOKUP(A349,{""},{3})</f>
        <v>#N/A</v>
      </c>
      <c r="E349" s="78"/>
      <c r="F349" s="84"/>
    </row>
    <row r="350" spans="1:6" ht="13.5" thickBot="1" x14ac:dyDescent="0.25">
      <c r="A350" s="581"/>
      <c r="B350" s="78"/>
      <c r="C350" s="78"/>
      <c r="D350" s="78"/>
      <c r="E350" s="78"/>
      <c r="F350" s="84"/>
    </row>
    <row r="351" spans="1:6" ht="13.5" thickBot="1" x14ac:dyDescent="0.25">
      <c r="A351" s="582" t="s">
        <v>172</v>
      </c>
      <c r="B351" s="583"/>
      <c r="C351" s="584" t="s">
        <v>139</v>
      </c>
      <c r="D351" s="571"/>
      <c r="E351" s="78"/>
      <c r="F351" s="84"/>
    </row>
    <row r="352" spans="1:6" x14ac:dyDescent="0.2">
      <c r="A352" s="78"/>
      <c r="B352" s="78"/>
      <c r="C352" s="78"/>
      <c r="D352" s="78"/>
      <c r="E352" s="78"/>
      <c r="F352" s="84"/>
    </row>
    <row r="353" spans="1:6" ht="3" customHeight="1" thickBot="1" x14ac:dyDescent="0.25">
      <c r="A353" s="78"/>
      <c r="B353" s="78"/>
      <c r="C353" s="78"/>
      <c r="D353" s="78"/>
      <c r="E353" s="78"/>
      <c r="F353" s="84"/>
    </row>
    <row r="354" spans="1:6" ht="13.5" thickBot="1" x14ac:dyDescent="0.25">
      <c r="A354" s="78"/>
      <c r="B354" s="78"/>
      <c r="C354" s="267" t="s">
        <v>460</v>
      </c>
      <c r="D354" s="105">
        <f>SUMIF(D347:D349,3,D347:D349)</f>
        <v>0</v>
      </c>
      <c r="E354" s="78"/>
      <c r="F354" s="84"/>
    </row>
    <row r="355" spans="1:6" ht="6" customHeight="1" thickBot="1" x14ac:dyDescent="0.25">
      <c r="A355" s="78"/>
      <c r="B355" s="78"/>
      <c r="C355" s="78"/>
      <c r="D355" s="78"/>
      <c r="E355" s="78"/>
      <c r="F355" s="84"/>
    </row>
    <row r="356" spans="1:6" ht="13.5" thickBot="1" x14ac:dyDescent="0.25">
      <c r="A356" s="493" t="s">
        <v>364</v>
      </c>
      <c r="B356" s="527"/>
      <c r="C356" s="527"/>
      <c r="D356" s="527"/>
      <c r="E356" s="527"/>
      <c r="F356" s="495"/>
    </row>
    <row r="357" spans="1:6" x14ac:dyDescent="0.2">
      <c r="A357" s="153" t="s">
        <v>173</v>
      </c>
      <c r="B357" s="141"/>
      <c r="C357" s="141"/>
      <c r="D357" s="153" t="s">
        <v>15</v>
      </c>
      <c r="E357" s="78"/>
      <c r="F357" s="84"/>
    </row>
    <row r="358" spans="1:6" x14ac:dyDescent="0.2">
      <c r="A358" s="441"/>
      <c r="B358" s="84"/>
      <c r="C358" s="84"/>
      <c r="D358" s="28"/>
      <c r="E358" s="78"/>
      <c r="F358" s="84"/>
    </row>
    <row r="359" spans="1:6" ht="13.5" thickBot="1" x14ac:dyDescent="0.25">
      <c r="A359" s="441"/>
      <c r="B359" s="84"/>
      <c r="C359" s="84"/>
      <c r="D359" s="28"/>
      <c r="E359" s="78"/>
      <c r="F359" s="84"/>
    </row>
    <row r="360" spans="1:6" ht="13.5" thickBot="1" x14ac:dyDescent="0.25">
      <c r="A360" s="585" t="s">
        <v>143</v>
      </c>
      <c r="B360" s="78"/>
      <c r="C360" s="78"/>
      <c r="D360" s="78"/>
      <c r="E360" s="78"/>
      <c r="F360" s="84"/>
    </row>
    <row r="361" spans="1:6" ht="6" customHeight="1" thickBot="1" x14ac:dyDescent="0.25">
      <c r="A361" s="78"/>
      <c r="B361" s="78"/>
      <c r="C361" s="78"/>
      <c r="D361" s="78"/>
      <c r="E361" s="78"/>
      <c r="F361" s="84"/>
    </row>
    <row r="362" spans="1:6" ht="13.5" thickBot="1" x14ac:dyDescent="0.25">
      <c r="A362" s="78"/>
      <c r="B362" s="78"/>
      <c r="C362" s="267" t="s">
        <v>457</v>
      </c>
      <c r="D362" s="105">
        <f>SUM(D358:D359)</f>
        <v>0</v>
      </c>
      <c r="E362" s="78"/>
      <c r="F362" s="84"/>
    </row>
    <row r="363" spans="1:6" ht="13.5" thickBot="1" x14ac:dyDescent="0.25">
      <c r="A363" s="78"/>
      <c r="B363" s="78"/>
      <c r="C363" s="78"/>
      <c r="D363" s="78"/>
      <c r="E363" s="78"/>
      <c r="F363" s="84"/>
    </row>
    <row r="364" spans="1:6" ht="13.5" thickBot="1" x14ac:dyDescent="0.25">
      <c r="A364" s="493" t="s">
        <v>365</v>
      </c>
      <c r="B364" s="527"/>
      <c r="C364" s="527"/>
      <c r="D364" s="527"/>
      <c r="E364" s="495"/>
    </row>
    <row r="365" spans="1:6" ht="7.5" customHeight="1" x14ac:dyDescent="0.2">
      <c r="A365" s="106"/>
      <c r="B365" s="106"/>
      <c r="C365" s="106"/>
      <c r="D365" s="106"/>
      <c r="E365" s="106"/>
      <c r="F365" s="84"/>
    </row>
    <row r="366" spans="1:6" ht="12.75" customHeight="1" x14ac:dyDescent="0.2">
      <c r="A366" s="428" t="s">
        <v>351</v>
      </c>
      <c r="B366" s="428" t="s">
        <v>352</v>
      </c>
      <c r="C366" s="106"/>
      <c r="D366" s="106"/>
      <c r="E366" s="106"/>
      <c r="F366" s="84"/>
    </row>
    <row r="367" spans="1:6" ht="26.25" customHeight="1" x14ac:dyDescent="0.2">
      <c r="A367" s="459"/>
      <c r="B367" s="28"/>
      <c r="C367" s="106"/>
      <c r="D367" s="106"/>
      <c r="E367" s="106"/>
      <c r="F367" s="84"/>
    </row>
    <row r="368" spans="1:6" ht="25.5" customHeight="1" thickBot="1" x14ac:dyDescent="0.25">
      <c r="A368" s="691"/>
      <c r="B368" s="28"/>
      <c r="C368" s="90"/>
      <c r="D368" s="90"/>
      <c r="E368" s="106"/>
      <c r="F368" s="84"/>
    </row>
    <row r="369" spans="1:6" ht="15" customHeight="1" thickBot="1" x14ac:dyDescent="0.25">
      <c r="A369" s="153"/>
      <c r="B369" s="112"/>
      <c r="C369" s="91" t="s">
        <v>458</v>
      </c>
      <c r="D369" s="105">
        <f>SUM(B367:B368)</f>
        <v>0</v>
      </c>
      <c r="E369" s="106"/>
      <c r="F369" s="84"/>
    </row>
    <row r="370" spans="1:6" ht="15" customHeight="1" thickBot="1" x14ac:dyDescent="0.25">
      <c r="A370" s="80"/>
      <c r="B370" s="106"/>
      <c r="C370" s="272"/>
      <c r="D370" s="179"/>
      <c r="E370" s="106"/>
      <c r="F370" s="84"/>
    </row>
    <row r="371" spans="1:6" ht="15" customHeight="1" thickBot="1" x14ac:dyDescent="0.3">
      <c r="A371" s="783" t="s">
        <v>499</v>
      </c>
      <c r="B371" s="784"/>
      <c r="C371" s="785"/>
      <c r="D371" s="273">
        <f>SUM(D369,D362,D354,D342)</f>
        <v>0</v>
      </c>
      <c r="E371" s="106"/>
      <c r="F371" s="84"/>
    </row>
    <row r="372" spans="1:6" ht="15" customHeight="1" thickBot="1" x14ac:dyDescent="0.25">
      <c r="A372" s="80"/>
      <c r="B372" s="106"/>
      <c r="C372" s="272"/>
      <c r="D372" s="179"/>
      <c r="E372" s="106"/>
      <c r="F372" s="84"/>
    </row>
    <row r="373" spans="1:6" ht="25.5" customHeight="1" thickBot="1" x14ac:dyDescent="0.3">
      <c r="A373" s="263" t="s">
        <v>459</v>
      </c>
      <c r="B373" s="264"/>
      <c r="C373" s="264"/>
      <c r="D373" s="264"/>
      <c r="E373" s="264"/>
      <c r="F373" s="265"/>
    </row>
    <row r="374" spans="1:6" ht="4.5" customHeight="1" thickBot="1" x14ac:dyDescent="0.25">
      <c r="A374" s="106"/>
      <c r="B374" s="106"/>
      <c r="C374" s="272"/>
      <c r="D374" s="179"/>
      <c r="E374" s="106"/>
      <c r="F374" s="84"/>
    </row>
    <row r="375" spans="1:6" ht="15" customHeight="1" thickBot="1" x14ac:dyDescent="0.25">
      <c r="A375" s="493" t="s">
        <v>384</v>
      </c>
      <c r="B375" s="527"/>
      <c r="C375" s="527"/>
      <c r="D375" s="671"/>
      <c r="E375" s="622"/>
      <c r="F375" s="84"/>
    </row>
    <row r="376" spans="1:6" ht="15" customHeight="1" x14ac:dyDescent="0.2">
      <c r="A376" s="669" t="s">
        <v>389</v>
      </c>
      <c r="B376" s="90"/>
      <c r="C376" s="670"/>
      <c r="D376" s="672" t="s">
        <v>3</v>
      </c>
      <c r="E376" s="126"/>
      <c r="F376" s="84"/>
    </row>
    <row r="377" spans="1:6" ht="15" customHeight="1" x14ac:dyDescent="0.2">
      <c r="A377" s="694"/>
      <c r="B377" s="835" t="s">
        <v>387</v>
      </c>
      <c r="C377" s="836"/>
      <c r="D377" s="696"/>
      <c r="E377" s="126"/>
      <c r="F377" s="84"/>
    </row>
    <row r="378" spans="1:6" ht="15" customHeight="1" x14ac:dyDescent="0.2">
      <c r="A378" s="694"/>
      <c r="B378" s="837"/>
      <c r="C378" s="836"/>
      <c r="D378" s="696"/>
      <c r="E378" s="126"/>
      <c r="F378" s="84"/>
    </row>
    <row r="379" spans="1:6" ht="15" customHeight="1" x14ac:dyDescent="0.2">
      <c r="A379" s="694"/>
      <c r="B379" s="837"/>
      <c r="C379" s="836"/>
      <c r="D379" s="696"/>
      <c r="E379" s="126"/>
      <c r="F379" s="84"/>
    </row>
    <row r="380" spans="1:6" ht="15" customHeight="1" x14ac:dyDescent="0.2">
      <c r="A380" s="694"/>
      <c r="B380" s="837"/>
      <c r="C380" s="836"/>
      <c r="D380" s="696"/>
      <c r="E380" s="126"/>
      <c r="F380" s="84"/>
    </row>
    <row r="381" spans="1:6" ht="15" customHeight="1" x14ac:dyDescent="0.2">
      <c r="A381" s="694"/>
      <c r="B381" s="837"/>
      <c r="C381" s="836"/>
      <c r="D381" s="696"/>
      <c r="E381" s="126"/>
      <c r="F381" s="84"/>
    </row>
    <row r="382" spans="1:6" ht="15" customHeight="1" x14ac:dyDescent="0.2">
      <c r="A382" s="694"/>
      <c r="B382" s="837"/>
      <c r="C382" s="836"/>
      <c r="D382" s="696"/>
      <c r="E382" s="126"/>
      <c r="F382" s="84"/>
    </row>
    <row r="383" spans="1:6" ht="15" customHeight="1" x14ac:dyDescent="0.2">
      <c r="A383" s="694"/>
      <c r="B383" s="837"/>
      <c r="C383" s="836"/>
      <c r="D383" s="696"/>
      <c r="E383" s="126"/>
      <c r="F383" s="84"/>
    </row>
    <row r="384" spans="1:6" ht="15" customHeight="1" x14ac:dyDescent="0.2">
      <c r="A384" s="694"/>
      <c r="B384" s="837"/>
      <c r="C384" s="836"/>
      <c r="D384" s="696"/>
      <c r="E384" s="126"/>
      <c r="F384" s="84"/>
    </row>
    <row r="385" spans="1:6" ht="15" customHeight="1" thickBot="1" x14ac:dyDescent="0.25">
      <c r="A385" s="695"/>
      <c r="B385" s="838"/>
      <c r="C385" s="839"/>
      <c r="D385" s="697"/>
      <c r="E385" s="126"/>
      <c r="F385" s="84"/>
    </row>
    <row r="386" spans="1:6" ht="9" customHeight="1" thickBot="1" x14ac:dyDescent="0.25">
      <c r="A386" s="624"/>
      <c r="B386" s="90"/>
      <c r="C386" s="106"/>
      <c r="D386" s="112"/>
      <c r="E386" s="126"/>
      <c r="F386" s="84"/>
    </row>
    <row r="387" spans="1:6" ht="15" customHeight="1" thickBot="1" x14ac:dyDescent="0.25">
      <c r="A387" s="673" t="s">
        <v>386</v>
      </c>
      <c r="B387" s="553"/>
      <c r="C387" s="494"/>
      <c r="D387" s="674"/>
      <c r="E387" s="126"/>
      <c r="F387" s="84"/>
    </row>
    <row r="388" spans="1:6" ht="15" customHeight="1" x14ac:dyDescent="0.2">
      <c r="A388" s="669" t="s">
        <v>389</v>
      </c>
      <c r="B388" s="840" t="s">
        <v>388</v>
      </c>
      <c r="C388" s="841"/>
      <c r="D388" s="672" t="s">
        <v>3</v>
      </c>
      <c r="E388" s="126"/>
      <c r="F388" s="84"/>
    </row>
    <row r="389" spans="1:6" ht="15" customHeight="1" x14ac:dyDescent="0.2">
      <c r="A389" s="425"/>
      <c r="B389" s="837"/>
      <c r="C389" s="836"/>
      <c r="D389" s="28"/>
      <c r="E389" s="126"/>
      <c r="F389" s="84"/>
    </row>
    <row r="390" spans="1:6" ht="15" customHeight="1" x14ac:dyDescent="0.2">
      <c r="A390" s="425"/>
      <c r="B390" s="837"/>
      <c r="C390" s="836"/>
      <c r="D390" s="28"/>
      <c r="E390" s="126"/>
      <c r="F390" s="84"/>
    </row>
    <row r="391" spans="1:6" ht="15" customHeight="1" x14ac:dyDescent="0.2">
      <c r="A391" s="425"/>
      <c r="B391" s="837"/>
      <c r="C391" s="836"/>
      <c r="D391" s="28"/>
      <c r="E391" s="126"/>
      <c r="F391" s="84"/>
    </row>
    <row r="392" spans="1:6" ht="15" customHeight="1" x14ac:dyDescent="0.2">
      <c r="A392" s="425"/>
      <c r="B392" s="837"/>
      <c r="C392" s="836"/>
      <c r="D392" s="28"/>
      <c r="E392" s="126"/>
      <c r="F392" s="84"/>
    </row>
    <row r="393" spans="1:6" ht="15" customHeight="1" x14ac:dyDescent="0.2">
      <c r="A393" s="425"/>
      <c r="B393" s="837"/>
      <c r="C393" s="836"/>
      <c r="D393" s="28"/>
      <c r="E393" s="126"/>
      <c r="F393" s="84"/>
    </row>
    <row r="394" spans="1:6" ht="15" customHeight="1" x14ac:dyDescent="0.2">
      <c r="A394" s="425"/>
      <c r="B394" s="837"/>
      <c r="C394" s="836"/>
      <c r="D394" s="28"/>
      <c r="E394" s="126"/>
      <c r="F394" s="84"/>
    </row>
    <row r="395" spans="1:6" ht="15" customHeight="1" x14ac:dyDescent="0.2">
      <c r="A395" s="425"/>
      <c r="B395" s="837"/>
      <c r="C395" s="836"/>
      <c r="D395" s="28"/>
      <c r="E395" s="126"/>
      <c r="F395" s="84"/>
    </row>
    <row r="396" spans="1:6" ht="15" customHeight="1" x14ac:dyDescent="0.2">
      <c r="A396" s="425"/>
      <c r="B396" s="837"/>
      <c r="C396" s="836"/>
      <c r="D396" s="28"/>
      <c r="E396" s="126"/>
      <c r="F396" s="84"/>
    </row>
    <row r="397" spans="1:6" ht="15" customHeight="1" x14ac:dyDescent="0.2">
      <c r="A397" s="425"/>
      <c r="B397" s="842"/>
      <c r="C397" s="843"/>
      <c r="D397" s="28"/>
      <c r="E397" s="126"/>
      <c r="F397" s="84"/>
    </row>
    <row r="398" spans="1:6" ht="6" customHeight="1" thickBot="1" x14ac:dyDescent="0.25">
      <c r="A398" s="106"/>
      <c r="B398" s="106"/>
      <c r="C398" s="272"/>
      <c r="D398" s="179"/>
      <c r="E398" s="106"/>
      <c r="F398" s="84"/>
    </row>
    <row r="399" spans="1:6" ht="5.25" customHeight="1" thickBot="1" x14ac:dyDescent="0.25">
      <c r="A399" s="667"/>
      <c r="B399" s="668"/>
      <c r="C399" s="272"/>
      <c r="D399" s="179"/>
      <c r="E399" s="106"/>
      <c r="F399" s="84"/>
    </row>
    <row r="400" spans="1:6" ht="18" customHeight="1" thickBot="1" x14ac:dyDescent="0.3">
      <c r="A400" s="783" t="s">
        <v>491</v>
      </c>
      <c r="B400" s="784"/>
      <c r="C400" s="785"/>
      <c r="D400" s="273">
        <f>SUM(D377:D385,D388:D397)</f>
        <v>0</v>
      </c>
      <c r="E400" s="90"/>
      <c r="F400" s="84"/>
    </row>
    <row r="401" spans="1:6" ht="6.75" customHeight="1" thickBot="1" x14ac:dyDescent="0.25">
      <c r="A401" s="84"/>
      <c r="B401" s="84"/>
      <c r="C401" s="84"/>
      <c r="D401" s="84"/>
      <c r="E401" s="90"/>
      <c r="F401" s="84"/>
    </row>
    <row r="402" spans="1:6" ht="18.75" thickBot="1" x14ac:dyDescent="0.3">
      <c r="A402" s="816" t="s">
        <v>131</v>
      </c>
      <c r="B402" s="817"/>
      <c r="C402" s="817"/>
      <c r="D402" s="274">
        <f>SUM(D400,D310,D283,D371)</f>
        <v>0</v>
      </c>
      <c r="E402" s="586"/>
      <c r="F402" s="587"/>
    </row>
    <row r="403" spans="1:6" x14ac:dyDescent="0.2">
      <c r="A403" s="90"/>
      <c r="B403" s="90"/>
      <c r="C403" s="90"/>
      <c r="D403" s="90"/>
      <c r="E403" s="90"/>
      <c r="F403" s="84"/>
    </row>
  </sheetData>
  <sheetProtection algorithmName="SHA-512" hashValue="ihPis4NFTeWPgWA+NJ+2+AO+PQda/7+xjSmXTJGOKlQtVAnqJcUGS4mH20NmBTaHIWULvGcnCvmgTIe4HrhgBQ==" saltValue="T3XEHDBpJ+YTkj17miWg+A==" spinCount="100000" sheet="1" selectLockedCells="1"/>
  <dataConsolidate/>
  <mergeCells count="22">
    <mergeCell ref="A1:E1"/>
    <mergeCell ref="A289:B289"/>
    <mergeCell ref="A290:B290"/>
    <mergeCell ref="A291:B291"/>
    <mergeCell ref="A27:B27"/>
    <mergeCell ref="A15:B15"/>
    <mergeCell ref="A142:A143"/>
    <mergeCell ref="C151:C152"/>
    <mergeCell ref="B154:C154"/>
    <mergeCell ref="A259:B259"/>
    <mergeCell ref="A175:A176"/>
    <mergeCell ref="A258:B258"/>
    <mergeCell ref="B157:C157"/>
    <mergeCell ref="A402:C402"/>
    <mergeCell ref="A283:C283"/>
    <mergeCell ref="A310:C310"/>
    <mergeCell ref="A400:C400"/>
    <mergeCell ref="A313:D313"/>
    <mergeCell ref="B377:C385"/>
    <mergeCell ref="B388:C397"/>
    <mergeCell ref="B294:C298"/>
    <mergeCell ref="A371:C371"/>
  </mergeCells>
  <phoneticPr fontId="5" type="noConversion"/>
  <dataValidations count="7">
    <dataValidation type="list" allowBlank="1" showInputMessage="1" showErrorMessage="1" sqref="B175 B142">
      <formula1>Level1</formula1>
    </dataValidation>
    <dataValidation type="list" allowBlank="1" showInputMessage="1" showErrorMessage="1" sqref="C175 C142">
      <formula1>Role</formula1>
    </dataValidation>
    <dataValidation type="list" allowBlank="1" showInputMessage="1" showErrorMessage="1" sqref="C5:C12 C316:C333 C262:C263 C266:C267 C269:C270">
      <formula1>memberchair</formula1>
    </dataValidation>
    <dataValidation type="list" allowBlank="1" showInputMessage="1" showErrorMessage="1" sqref="D5:D12 B35:B38 D262:D263 D266:D267 D269:D270">
      <formula1>membchaircredits</formula1>
    </dataValidation>
    <dataValidation type="list" allowBlank="1" showInputMessage="1" showErrorMessage="1" sqref="B21:B25">
      <formula1>RefereedArticle</formula1>
    </dataValidation>
    <dataValidation type="list" allowBlank="1" showInputMessage="1" showErrorMessage="1" sqref="D175 D142">
      <formula1>UpFrontCrService</formula1>
    </dataValidation>
    <dataValidation type="list" allowBlank="1" showInputMessage="1" showErrorMessage="1" sqref="D316:D333">
      <formula1>svcgovcrd</formula1>
    </dataValidation>
  </dataValidations>
  <pageMargins left="0.8" right="0.24" top="0.39" bottom="0.23" header="0.25" footer="0.5"/>
  <pageSetup orientation="portrait" r:id="rId1"/>
  <headerFooter alignWithMargins="0">
    <oddFooter>Page &amp;P of &amp;N</oddFooter>
  </headerFooter>
  <rowBreaks count="6" manualBreakCount="6">
    <brk id="30" max="16383" man="1"/>
    <brk id="137" max="16383" man="1"/>
    <brk id="191" max="16383" man="1"/>
    <brk id="284" max="16383" man="1"/>
    <brk id="311" max="16383" man="1"/>
    <brk id="3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view="pageLayout" topLeftCell="A91" zoomScaleNormal="100" workbookViewId="0">
      <selection activeCell="B5" sqref="B5"/>
    </sheetView>
  </sheetViews>
  <sheetFormatPr defaultRowHeight="12.75" x14ac:dyDescent="0.2"/>
  <cols>
    <col min="1" max="1" width="33.5703125" customWidth="1"/>
    <col min="2" max="2" width="29.140625" customWidth="1"/>
    <col min="3" max="3" width="12" customWidth="1"/>
    <col min="4" max="4" width="11" customWidth="1"/>
  </cols>
  <sheetData>
    <row r="2" spans="1:4" ht="13.5" thickBot="1" x14ac:dyDescent="0.25"/>
    <row r="3" spans="1:4" ht="18.75" thickBot="1" x14ac:dyDescent="0.3">
      <c r="A3" s="23" t="s">
        <v>467</v>
      </c>
      <c r="B3" s="13"/>
      <c r="C3" s="13"/>
      <c r="D3" s="22"/>
    </row>
    <row r="4" spans="1:4" ht="14.25" x14ac:dyDescent="0.2">
      <c r="A4" s="7" t="s">
        <v>366</v>
      </c>
      <c r="B4" s="389">
        <v>0</v>
      </c>
      <c r="C4" s="5"/>
      <c r="D4" s="6"/>
    </row>
    <row r="5" spans="1:4" ht="14.25" x14ac:dyDescent="0.2">
      <c r="A5" s="4" t="s">
        <v>367</v>
      </c>
      <c r="B5" s="390">
        <v>0</v>
      </c>
      <c r="C5" s="2"/>
      <c r="D5" s="3"/>
    </row>
    <row r="6" spans="1:4" ht="14.25" x14ac:dyDescent="0.2">
      <c r="A6" s="4" t="s">
        <v>368</v>
      </c>
      <c r="B6" s="390">
        <v>0</v>
      </c>
      <c r="C6" s="2"/>
      <c r="D6" s="3"/>
    </row>
    <row r="7" spans="1:4" ht="13.5" thickBot="1" x14ac:dyDescent="0.25">
      <c r="A7" s="1"/>
      <c r="B7" s="2"/>
      <c r="C7" s="8"/>
      <c r="D7" s="9"/>
    </row>
    <row r="8" spans="1:4" ht="22.5" customHeight="1" thickBot="1" x14ac:dyDescent="0.3">
      <c r="A8" s="25"/>
      <c r="B8" s="26" t="s">
        <v>468</v>
      </c>
      <c r="C8" s="34">
        <f>SUM(B4:B6)</f>
        <v>0</v>
      </c>
      <c r="D8" s="9"/>
    </row>
    <row r="9" spans="1:4" ht="13.5" thickBot="1" x14ac:dyDescent="0.25">
      <c r="A9" s="10"/>
      <c r="B9" s="11"/>
      <c r="C9" s="11"/>
      <c r="D9" s="12"/>
    </row>
    <row r="13" spans="1:4" x14ac:dyDescent="0.2">
      <c r="A13" s="8"/>
      <c r="B13" s="8"/>
    </row>
    <row r="14" spans="1:4" x14ac:dyDescent="0.2">
      <c r="A14" s="8"/>
      <c r="B14" s="8"/>
    </row>
    <row r="15" spans="1:4" x14ac:dyDescent="0.2">
      <c r="A15" s="8"/>
      <c r="B15" s="8"/>
    </row>
    <row r="16" spans="1:4" x14ac:dyDescent="0.2">
      <c r="A16" s="868"/>
      <c r="B16" s="868"/>
    </row>
    <row r="17" spans="1:2" x14ac:dyDescent="0.2">
      <c r="A17" s="8"/>
      <c r="B17" s="8"/>
    </row>
  </sheetData>
  <sheetProtection algorithmName="SHA-512" hashValue="MFM0q7peB7jZmF3yhLu59y73pf8/T0Xfn5UGFTqmkQ97hqzfXA2XP049Lqsty1uvOkRCgtESrxJWOyAPsGHhyw==" saltValue="ZdI0tPfwAh9LiOMsBGndxg==" spinCount="100000" sheet="1" selectLockedCells="1"/>
  <mergeCells count="1">
    <mergeCell ref="A16:B16"/>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election activeCell="B7" sqref="B7"/>
    </sheetView>
  </sheetViews>
  <sheetFormatPr defaultRowHeight="12.75" x14ac:dyDescent="0.2"/>
  <cols>
    <col min="1" max="1" width="28.140625" customWidth="1"/>
    <col min="2" max="2" width="19.85546875" customWidth="1"/>
  </cols>
  <sheetData>
    <row r="1" spans="1:2" ht="13.5" thickBot="1" x14ac:dyDescent="0.25"/>
    <row r="2" spans="1:2" ht="13.5" thickBot="1" x14ac:dyDescent="0.25">
      <c r="A2" s="869" t="s">
        <v>244</v>
      </c>
      <c r="B2" s="870"/>
    </row>
    <row r="3" spans="1:2" ht="13.5" thickBot="1" x14ac:dyDescent="0.25"/>
    <row r="4" spans="1:2" x14ac:dyDescent="0.2">
      <c r="A4" s="14" t="s">
        <v>206</v>
      </c>
      <c r="B4" s="24" t="s">
        <v>215</v>
      </c>
    </row>
    <row r="5" spans="1:2" x14ac:dyDescent="0.2">
      <c r="A5" s="15" t="s">
        <v>207</v>
      </c>
      <c r="B5" s="16" t="s">
        <v>154</v>
      </c>
    </row>
    <row r="6" spans="1:2" x14ac:dyDescent="0.2">
      <c r="A6" s="15" t="s">
        <v>203</v>
      </c>
      <c r="B6" s="751" t="s">
        <v>155</v>
      </c>
    </row>
    <row r="7" spans="1:2" x14ac:dyDescent="0.2">
      <c r="A7" s="15" t="s">
        <v>204</v>
      </c>
      <c r="B7" s="751" t="s">
        <v>216</v>
      </c>
    </row>
    <row r="8" spans="1:2" ht="13.5" thickBot="1" x14ac:dyDescent="0.25">
      <c r="A8" s="21" t="s">
        <v>205</v>
      </c>
      <c r="B8" s="17" t="s">
        <v>217</v>
      </c>
    </row>
    <row r="11" spans="1:2" ht="15" x14ac:dyDescent="0.25">
      <c r="A11" s="401"/>
    </row>
  </sheetData>
  <sheetProtection algorithmName="SHA-512" hashValue="smpfuihFiIn81TLXA6BgmlO7adazEHypb5Ocowd0NqUuVauHAyquPZ7dpIL6Y0Ya80zAkEVuDkwa90E6AGovMQ==" saltValue="cplnYzuuoRndBr2vKv6hiA==" spinCount="100000" sheet="1" selectLockedCells="1"/>
  <mergeCells count="1">
    <mergeCell ref="A2:B2"/>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2" sqref="A2:I2"/>
    </sheetView>
  </sheetViews>
  <sheetFormatPr defaultRowHeight="12.75" x14ac:dyDescent="0.2"/>
  <cols>
    <col min="1" max="1" width="20.7109375" style="726" customWidth="1"/>
    <col min="2" max="2" width="25.85546875" style="726" customWidth="1"/>
    <col min="3" max="3" width="14.28515625" style="726" customWidth="1"/>
    <col min="4" max="4" width="14.42578125" style="726" customWidth="1"/>
    <col min="5" max="6" width="17" style="726" customWidth="1"/>
    <col min="7" max="7" width="7.28515625" style="726" customWidth="1"/>
    <col min="8" max="8" width="12.140625" style="726" customWidth="1"/>
    <col min="9" max="9" width="11.42578125" style="726" customWidth="1"/>
    <col min="10" max="10" width="1.85546875" style="726" customWidth="1"/>
    <col min="11" max="11" width="2.42578125" style="726" customWidth="1"/>
    <col min="12" max="16384" width="9.140625" style="726"/>
  </cols>
  <sheetData>
    <row r="1" spans="1:9" ht="13.5" thickBot="1" x14ac:dyDescent="0.25"/>
    <row r="2" spans="1:9" ht="14.1" customHeight="1" thickBot="1" x14ac:dyDescent="0.25">
      <c r="A2" s="871" t="s">
        <v>528</v>
      </c>
      <c r="B2" s="872"/>
      <c r="C2" s="872"/>
      <c r="D2" s="872"/>
      <c r="E2" s="872"/>
      <c r="F2" s="873"/>
      <c r="G2" s="873"/>
      <c r="H2" s="873"/>
      <c r="I2" s="874"/>
    </row>
    <row r="3" spans="1:9" ht="14.1" customHeight="1" x14ac:dyDescent="0.2">
      <c r="A3" s="729"/>
      <c r="B3" s="729"/>
      <c r="C3" s="729"/>
      <c r="D3" s="729"/>
      <c r="E3" s="729"/>
      <c r="F3" s="729"/>
      <c r="G3" s="729"/>
      <c r="H3" s="729"/>
      <c r="I3" s="729"/>
    </row>
    <row r="4" spans="1:9" ht="14.1" customHeight="1" thickBot="1" x14ac:dyDescent="0.25">
      <c r="A4" s="729"/>
      <c r="B4" s="729"/>
      <c r="C4" s="729"/>
      <c r="D4" s="729"/>
      <c r="E4" s="729"/>
      <c r="F4" s="729"/>
      <c r="G4" s="729"/>
      <c r="H4" s="729"/>
      <c r="I4" s="729"/>
    </row>
    <row r="5" spans="1:9" ht="12.95" customHeight="1" thickBot="1" x14ac:dyDescent="0.25">
      <c r="A5" s="730" t="s">
        <v>501</v>
      </c>
      <c r="B5" s="731" t="s">
        <v>502</v>
      </c>
      <c r="C5" s="729"/>
      <c r="D5" s="729"/>
      <c r="E5" s="729"/>
      <c r="F5" s="729"/>
      <c r="G5" s="729"/>
      <c r="H5" s="729"/>
      <c r="I5" s="729"/>
    </row>
    <row r="6" spans="1:9" ht="12.95" customHeight="1" thickBot="1" x14ac:dyDescent="0.25">
      <c r="A6" s="730" t="s">
        <v>503</v>
      </c>
      <c r="B6" s="730" t="s">
        <v>504</v>
      </c>
      <c r="C6" s="729"/>
      <c r="D6" s="729"/>
      <c r="E6" s="729"/>
      <c r="F6" s="729"/>
      <c r="G6" s="729"/>
      <c r="H6" s="729"/>
      <c r="I6" s="729"/>
    </row>
    <row r="7" spans="1:9" ht="15" customHeight="1" thickBot="1" x14ac:dyDescent="0.25">
      <c r="A7" s="875"/>
      <c r="B7" s="875"/>
      <c r="C7" s="875"/>
      <c r="D7" s="875"/>
      <c r="E7" s="758" t="s">
        <v>560</v>
      </c>
      <c r="F7" s="761" t="s">
        <v>559</v>
      </c>
      <c r="G7" s="732"/>
      <c r="H7" s="733" t="s">
        <v>337</v>
      </c>
      <c r="I7" s="733" t="s">
        <v>338</v>
      </c>
    </row>
    <row r="8" spans="1:9" ht="14.1" customHeight="1" thickBot="1" x14ac:dyDescent="0.3">
      <c r="A8" s="875"/>
      <c r="B8" s="875"/>
      <c r="C8" s="734" t="s">
        <v>505</v>
      </c>
      <c r="D8" s="734" t="s">
        <v>505</v>
      </c>
      <c r="E8" s="759" t="s">
        <v>506</v>
      </c>
      <c r="F8" s="762" t="s">
        <v>506</v>
      </c>
      <c r="G8" s="735"/>
      <c r="H8" s="736" t="s">
        <v>336</v>
      </c>
      <c r="I8" s="736" t="s">
        <v>336</v>
      </c>
    </row>
    <row r="9" spans="1:9" ht="30.95" customHeight="1" thickBot="1" x14ac:dyDescent="0.3">
      <c r="A9" s="875"/>
      <c r="B9" s="875"/>
      <c r="C9" s="737" t="s">
        <v>507</v>
      </c>
      <c r="D9" s="734" t="s">
        <v>508</v>
      </c>
      <c r="E9" s="760" t="s">
        <v>561</v>
      </c>
      <c r="F9" s="763" t="s">
        <v>562</v>
      </c>
      <c r="G9" s="738" t="s">
        <v>236</v>
      </c>
      <c r="H9" s="739" t="s">
        <v>339</v>
      </c>
      <c r="I9" s="739" t="s">
        <v>339</v>
      </c>
    </row>
    <row r="10" spans="1:9" ht="15" customHeight="1" thickBot="1" x14ac:dyDescent="0.3">
      <c r="A10" s="740" t="s">
        <v>509</v>
      </c>
      <c r="B10" s="741" t="s">
        <v>522</v>
      </c>
      <c r="C10" s="742">
        <v>70</v>
      </c>
      <c r="D10" s="742">
        <v>21</v>
      </c>
      <c r="E10" s="765" t="s">
        <v>567</v>
      </c>
      <c r="F10" s="766" t="s">
        <v>568</v>
      </c>
      <c r="G10" s="743"/>
      <c r="H10" s="743" t="s">
        <v>572</v>
      </c>
      <c r="I10" s="743" t="s">
        <v>573</v>
      </c>
    </row>
    <row r="11" spans="1:9" ht="15" customHeight="1" thickBot="1" x14ac:dyDescent="0.3">
      <c r="A11" s="740" t="s">
        <v>510</v>
      </c>
      <c r="B11" s="744" t="s">
        <v>511</v>
      </c>
      <c r="C11" s="742">
        <v>60</v>
      </c>
      <c r="D11" s="742">
        <v>18</v>
      </c>
      <c r="E11" s="765" t="s">
        <v>564</v>
      </c>
      <c r="F11" s="766" t="s">
        <v>569</v>
      </c>
      <c r="G11" s="743"/>
      <c r="H11" s="745" t="s">
        <v>574</v>
      </c>
      <c r="I11" s="745" t="s">
        <v>575</v>
      </c>
    </row>
    <row r="12" spans="1:9" ht="15" customHeight="1" thickBot="1" x14ac:dyDescent="0.3">
      <c r="A12" s="740" t="s">
        <v>512</v>
      </c>
      <c r="B12" s="744" t="s">
        <v>513</v>
      </c>
      <c r="C12" s="742">
        <v>40</v>
      </c>
      <c r="D12" s="742">
        <v>12</v>
      </c>
      <c r="E12" s="765" t="s">
        <v>565</v>
      </c>
      <c r="F12" s="766" t="s">
        <v>570</v>
      </c>
      <c r="G12" s="743"/>
      <c r="H12" s="746" t="s">
        <v>576</v>
      </c>
      <c r="I12" s="746" t="s">
        <v>577</v>
      </c>
    </row>
    <row r="13" spans="1:9" ht="15" customHeight="1" thickBot="1" x14ac:dyDescent="0.3">
      <c r="A13" s="740" t="s">
        <v>514</v>
      </c>
      <c r="B13" s="744" t="s">
        <v>515</v>
      </c>
      <c r="C13" s="742">
        <v>20</v>
      </c>
      <c r="D13" s="742">
        <v>6</v>
      </c>
      <c r="E13" s="765" t="s">
        <v>566</v>
      </c>
      <c r="F13" s="766" t="s">
        <v>571</v>
      </c>
      <c r="G13" s="746"/>
      <c r="H13" s="746" t="s">
        <v>578</v>
      </c>
      <c r="I13" s="746" t="s">
        <v>579</v>
      </c>
    </row>
    <row r="14" spans="1:9" ht="15" customHeight="1" x14ac:dyDescent="0.2">
      <c r="A14" s="747" t="s">
        <v>516</v>
      </c>
      <c r="B14" s="729"/>
      <c r="C14" s="729"/>
      <c r="D14" s="729"/>
      <c r="E14" s="729"/>
      <c r="F14" s="729"/>
      <c r="G14" s="729"/>
      <c r="H14" s="729"/>
      <c r="I14" s="729"/>
    </row>
    <row r="15" spans="1:9" ht="18" customHeight="1" x14ac:dyDescent="0.2">
      <c r="A15" s="764" t="s">
        <v>563</v>
      </c>
      <c r="B15" s="764"/>
      <c r="C15" s="764"/>
      <c r="D15" s="764"/>
      <c r="E15" s="764"/>
      <c r="F15" s="729"/>
      <c r="G15" s="729"/>
      <c r="H15" s="729"/>
      <c r="I15" s="729"/>
    </row>
    <row r="16" spans="1:9" ht="18" customHeight="1" x14ac:dyDescent="0.2">
      <c r="A16" s="748" t="s">
        <v>534</v>
      </c>
      <c r="B16" s="729"/>
      <c r="C16" s="729"/>
      <c r="D16" s="729"/>
      <c r="E16" s="729"/>
      <c r="F16" s="729"/>
      <c r="G16" s="729"/>
      <c r="H16" s="729"/>
      <c r="I16" s="729"/>
    </row>
    <row r="17" spans="1:3" ht="15.95" customHeight="1" thickBot="1" x14ac:dyDescent="0.25">
      <c r="C17" s="609"/>
    </row>
    <row r="18" spans="1:3" ht="13.5" thickBot="1" x14ac:dyDescent="0.25">
      <c r="A18" s="749" t="s">
        <v>532</v>
      </c>
      <c r="B18" s="750"/>
    </row>
    <row r="19" spans="1:3" ht="15.75" thickBot="1" x14ac:dyDescent="0.3">
      <c r="A19" s="876" t="s">
        <v>524</v>
      </c>
      <c r="B19" s="877"/>
    </row>
    <row r="20" spans="1:3" ht="15.75" thickBot="1" x14ac:dyDescent="0.3">
      <c r="A20" s="878" t="s">
        <v>533</v>
      </c>
      <c r="B20" s="879"/>
    </row>
  </sheetData>
  <sheetProtection algorithmName="SHA-512" hashValue="L2MtTPcYs/9aC9rPFber8HG4F3PqYcoFNrGHpzkCwOpFT0DuAYjt+ololDsyEl4KtNtSvLKMtxiU8adlymq13Q==" saltValue="ecI0vH/43ENFNHJBPck5XQ==" spinCount="100000" sheet="1" objects="1" scenarios="1"/>
  <mergeCells count="5">
    <mergeCell ref="A2:I2"/>
    <mergeCell ref="A7:D7"/>
    <mergeCell ref="A8:B9"/>
    <mergeCell ref="A19:B19"/>
    <mergeCell ref="A20:B20"/>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D8" sqref="D8"/>
    </sheetView>
  </sheetViews>
  <sheetFormatPr defaultColWidth="9.140625" defaultRowHeight="12.75" x14ac:dyDescent="0.2"/>
  <cols>
    <col min="1" max="16384" width="9.140625" style="97"/>
  </cols>
  <sheetData>
    <row r="1" spans="1:1" ht="15" x14ac:dyDescent="0.25">
      <c r="A1" s="598" t="s">
        <v>267</v>
      </c>
    </row>
    <row r="2" spans="1:1" ht="15" x14ac:dyDescent="0.25">
      <c r="A2" s="599" t="s">
        <v>262</v>
      </c>
    </row>
    <row r="3" spans="1:1" ht="15" x14ac:dyDescent="0.25">
      <c r="A3" s="600" t="s">
        <v>263</v>
      </c>
    </row>
    <row r="4" spans="1:1" ht="15" x14ac:dyDescent="0.25">
      <c r="A4" s="601" t="s">
        <v>264</v>
      </c>
    </row>
    <row r="5" spans="1:1" ht="15" x14ac:dyDescent="0.25">
      <c r="A5" s="601" t="s">
        <v>273</v>
      </c>
    </row>
    <row r="8" spans="1:1" ht="15" x14ac:dyDescent="0.25">
      <c r="A8" s="599" t="s">
        <v>265</v>
      </c>
    </row>
    <row r="9" spans="1:1" ht="15" x14ac:dyDescent="0.25">
      <c r="A9" s="601" t="s">
        <v>266</v>
      </c>
    </row>
    <row r="11" spans="1:1" x14ac:dyDescent="0.2">
      <c r="A11" s="602"/>
    </row>
    <row r="12" spans="1:1" x14ac:dyDescent="0.2">
      <c r="A12" s="602" t="s">
        <v>10</v>
      </c>
    </row>
    <row r="13" spans="1:1" x14ac:dyDescent="0.2">
      <c r="A13" s="602" t="s">
        <v>140</v>
      </c>
    </row>
    <row r="15" spans="1:1" x14ac:dyDescent="0.2">
      <c r="A15" s="97">
        <v>2</v>
      </c>
    </row>
    <row r="16" spans="1:1" x14ac:dyDescent="0.2">
      <c r="A16" s="97">
        <v>3</v>
      </c>
    </row>
    <row r="17" spans="1:1" x14ac:dyDescent="0.2">
      <c r="A17" s="97">
        <v>4</v>
      </c>
    </row>
    <row r="18" spans="1:1" x14ac:dyDescent="0.2">
      <c r="A18" s="97">
        <v>6</v>
      </c>
    </row>
    <row r="19" spans="1:1" x14ac:dyDescent="0.2">
      <c r="A19" s="97">
        <v>8</v>
      </c>
    </row>
    <row r="20" spans="1:1" x14ac:dyDescent="0.2">
      <c r="A20" s="97">
        <v>10</v>
      </c>
    </row>
  </sheetData>
  <sheetProtection algorithmName="SHA-512" hashValue="L7Nrc+Ftr2dwdvbIVh8D5WZ0+xyKcFFP7aTxAyh5GXhDkaV6eDro6f6LGHqozv8Ha296FOy16WCneT94W05lKw==" saltValue="q1FJXWdN9SroRaKvF3lNVg==" spinCount="100000" sheet="1" selectLockedCells="1"/>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10" zoomScaleNormal="110" workbookViewId="0"/>
  </sheetViews>
  <sheetFormatPr defaultRowHeight="12.75" x14ac:dyDescent="0.2"/>
  <cols>
    <col min="1" max="1" width="141.7109375" customWidth="1"/>
  </cols>
  <sheetData>
    <row r="1" spans="1:1" x14ac:dyDescent="0.2">
      <c r="A1" s="698" t="s">
        <v>481</v>
      </c>
    </row>
    <row r="2" spans="1:1" x14ac:dyDescent="0.2">
      <c r="A2" s="678"/>
    </row>
    <row r="3" spans="1:1" ht="20.25" customHeight="1" x14ac:dyDescent="0.25">
      <c r="A3" s="679" t="s">
        <v>530</v>
      </c>
    </row>
    <row r="4" spans="1:1" ht="255" customHeight="1" x14ac:dyDescent="0.3">
      <c r="A4" s="680"/>
    </row>
    <row r="5" spans="1:1" ht="3.75" customHeight="1" x14ac:dyDescent="0.2">
      <c r="A5" s="681"/>
    </row>
    <row r="6" spans="1:1" ht="10.5" customHeight="1" x14ac:dyDescent="0.2">
      <c r="A6" s="682"/>
    </row>
    <row r="7" spans="1:1" ht="24.75" customHeight="1" x14ac:dyDescent="0.25">
      <c r="A7" s="679" t="s">
        <v>407</v>
      </c>
    </row>
    <row r="8" spans="1:1" ht="22.5" customHeight="1" x14ac:dyDescent="0.25">
      <c r="A8" s="683" t="s">
        <v>461</v>
      </c>
    </row>
    <row r="9" spans="1:1" ht="15" x14ac:dyDescent="0.25">
      <c r="A9" s="684" t="s">
        <v>355</v>
      </c>
    </row>
    <row r="10" spans="1:1" x14ac:dyDescent="0.2">
      <c r="A10" s="685" t="s">
        <v>480</v>
      </c>
    </row>
    <row r="11" spans="1:1" x14ac:dyDescent="0.2">
      <c r="A11" s="685" t="s">
        <v>529</v>
      </c>
    </row>
    <row r="12" spans="1:1" x14ac:dyDescent="0.2">
      <c r="A12" s="685" t="s">
        <v>540</v>
      </c>
    </row>
    <row r="13" spans="1:1" ht="255" customHeight="1" x14ac:dyDescent="0.2">
      <c r="A13" s="97"/>
    </row>
    <row r="14" spans="1:1" ht="15.75" customHeight="1" x14ac:dyDescent="0.25">
      <c r="A14" s="684" t="s">
        <v>462</v>
      </c>
    </row>
    <row r="15" spans="1:1" ht="15.75" customHeight="1" x14ac:dyDescent="0.25">
      <c r="A15" s="684"/>
    </row>
    <row r="16" spans="1:1" x14ac:dyDescent="0.2">
      <c r="A16" s="686" t="s">
        <v>310</v>
      </c>
    </row>
    <row r="17" spans="1:1" x14ac:dyDescent="0.2">
      <c r="A17" s="686" t="s">
        <v>311</v>
      </c>
    </row>
    <row r="18" spans="1:1" x14ac:dyDescent="0.2">
      <c r="A18" s="686" t="s">
        <v>463</v>
      </c>
    </row>
    <row r="19" spans="1:1" x14ac:dyDescent="0.2">
      <c r="A19" s="686" t="s">
        <v>464</v>
      </c>
    </row>
    <row r="20" spans="1:1" x14ac:dyDescent="0.2">
      <c r="A20" s="681"/>
    </row>
    <row r="21" spans="1:1" ht="290.25" customHeight="1" x14ac:dyDescent="0.2">
      <c r="A21" s="681"/>
    </row>
    <row r="22" spans="1:1" ht="30" x14ac:dyDescent="0.25">
      <c r="A22" s="684" t="s">
        <v>531</v>
      </c>
    </row>
    <row r="23" spans="1:1" ht="15" x14ac:dyDescent="0.25">
      <c r="A23" s="684"/>
    </row>
    <row r="24" spans="1:1" ht="372.75" customHeight="1" x14ac:dyDescent="0.2">
      <c r="A24" s="681"/>
    </row>
    <row r="25" spans="1:1" ht="15" x14ac:dyDescent="0.25">
      <c r="A25" s="684" t="s">
        <v>341</v>
      </c>
    </row>
    <row r="26" spans="1:1" ht="15" x14ac:dyDescent="0.25">
      <c r="A26" s="684" t="s">
        <v>345</v>
      </c>
    </row>
    <row r="27" spans="1:1" ht="15" x14ac:dyDescent="0.25">
      <c r="A27" s="687"/>
    </row>
  </sheetData>
  <sheetProtection algorithmName="SHA-512" hashValue="KewuF3Vf/Km6MVKEi/KGalfXeVzCzd9FYQ/HhTaaMYM5y0xMqjBrbklJPpOCexG2RtNMY7wLF7eTf1EhjnuIcw==" saltValue="q0hDx4UJ7yA30+OzQgfc0w==" spinCount="100000" sheet="1" selectLockedCell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530EC850DEE5418D3D4951FE095D87" ma:contentTypeVersion="10" ma:contentTypeDescription="Create a new document." ma:contentTypeScope="" ma:versionID="8e0891ce4723c471ffbcb5aeaf3feb35">
  <xsd:schema xmlns:xsd="http://www.w3.org/2001/XMLSchema" xmlns:xs="http://www.w3.org/2001/XMLSchema" xmlns:p="http://schemas.microsoft.com/office/2006/metadata/properties" xmlns:ns3="5e7125b3-6246-449b-86db-3bc3f42e4862" targetNamespace="http://schemas.microsoft.com/office/2006/metadata/properties" ma:root="true" ma:fieldsID="3e2ff86bbf123d1380c82789b091369e" ns3:_="">
    <xsd:import namespace="5e7125b3-6246-449b-86db-3bc3f42e486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125b3-6246-449b-86db-3bc3f42e4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9F7B79-A7F8-4EF8-BE52-7C2711A0C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125b3-6246-449b-86db-3bc3f42e48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FD9A72-7D2F-4528-9965-33F3C0401370}">
  <ds:schemaRefs>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5e7125b3-6246-449b-86db-3bc3f42e4862"/>
    <ds:schemaRef ds:uri="http://www.w3.org/XML/1998/namespace"/>
    <ds:schemaRef ds:uri="http://purl.org/dc/elements/1.1/"/>
  </ds:schemaRefs>
</ds:datastoreItem>
</file>

<file path=customXml/itemProps3.xml><?xml version="1.0" encoding="utf-8"?>
<ds:datastoreItem xmlns:ds="http://schemas.openxmlformats.org/officeDocument/2006/customXml" ds:itemID="{F0C14908-8335-4424-BAD0-9D7EECD49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Prologue</vt:lpstr>
      <vt:lpstr>Summary</vt:lpstr>
      <vt:lpstr>Teaching</vt:lpstr>
      <vt:lpstr>Research</vt:lpstr>
      <vt:lpstr>Service</vt:lpstr>
      <vt:lpstr>Sab-LOA</vt:lpstr>
      <vt:lpstr>TAB A</vt:lpstr>
      <vt:lpstr>TAB B</vt:lpstr>
      <vt:lpstr>TAB C</vt:lpstr>
      <vt:lpstr>TAB D</vt:lpstr>
      <vt:lpstr>CH</vt:lpstr>
      <vt:lpstr>ERRJcredits</vt:lpstr>
      <vt:lpstr>Govmemchaircr</vt:lpstr>
      <vt:lpstr>Journrank</vt:lpstr>
      <vt:lpstr>Level</vt:lpstr>
      <vt:lpstr>Level1</vt:lpstr>
      <vt:lpstr>membchair</vt:lpstr>
      <vt:lpstr>membchaircredits</vt:lpstr>
      <vt:lpstr>memberchair</vt:lpstr>
      <vt:lpstr>Prescredits</vt:lpstr>
      <vt:lpstr>RAcredits</vt:lpstr>
      <vt:lpstr>RCRAcredit</vt:lpstr>
      <vt:lpstr>Role</vt:lpstr>
      <vt:lpstr>RRGCredit</vt:lpstr>
      <vt:lpstr>RSBcredits</vt:lpstr>
      <vt:lpstr>svcgovcrd</vt:lpstr>
      <vt:lpstr>TeachAwards</vt:lpstr>
      <vt:lpstr>UPFrontCredit</vt:lpstr>
      <vt:lpstr>UpFrontCredit1</vt:lpstr>
      <vt:lpstr>UpFrontCrService</vt:lpstr>
    </vt:vector>
  </TitlesOfParts>
  <Company>UF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dc:creator>
  <cp:lastModifiedBy>user</cp:lastModifiedBy>
  <cp:lastPrinted>2019-01-17T21:37:38Z</cp:lastPrinted>
  <dcterms:created xsi:type="dcterms:W3CDTF">2008-08-13T01:33:01Z</dcterms:created>
  <dcterms:modified xsi:type="dcterms:W3CDTF">2020-12-18T16:07:09Z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0x010100E1530EC850DEE5418D3D4951FE095D87</vt:lpwstr>
  </property>
</Properties>
</file>