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defaultThemeVersion="124226"/>
  <mc:AlternateContent xmlns:mc="http://schemas.openxmlformats.org/markup-compatibility/2006">
    <mc:Choice Requires="x15">
      <x15ac:absPath xmlns:x15ac="http://schemas.microsoft.com/office/spreadsheetml/2010/11/ac" url="S:\Website Material\New Website\Resources for Faculty and Staff\Dept Forms\"/>
    </mc:Choice>
  </mc:AlternateContent>
  <xr:revisionPtr revIDLastSave="0" documentId="8_{4D8C1D5F-F99C-4C0B-8B42-0A3FA2AE8EA4}" xr6:coauthVersionLast="47" xr6:coauthVersionMax="47" xr10:uidLastSave="{00000000-0000-0000-0000-000000000000}"/>
  <workbookProtection workbookAlgorithmName="SHA-512" workbookHashValue="l4cZJWzw53/nTF7mI9d4VmStEy0qGVteOkqW51zpm5zZtQGDvNJMsxnQ5X5pwCv9QKWFpB6TTpGXGJWdpGxaJQ==" workbookSaltValue="YjHeULH4tWyTXU0eg0JY5Q==" workbookSpinCount="100000" lockStructure="1"/>
  <bookViews>
    <workbookView xWindow="28680" yWindow="-345" windowWidth="29040" windowHeight="15840" tabRatio="681" activeTab="2" xr2:uid="{00000000-000D-0000-FFFF-FFFF00000000}"/>
  </bookViews>
  <sheets>
    <sheet name="Prologue" sheetId="12" r:id="rId1"/>
    <sheet name="Summary" sheetId="5" r:id="rId2"/>
    <sheet name="Teaching" sheetId="1" r:id="rId3"/>
    <sheet name="Research" sheetId="2" r:id="rId4"/>
    <sheet name="Service" sheetId="3" r:id="rId5"/>
    <sheet name="Sab-LOA" sheetId="6" r:id="rId6"/>
    <sheet name="TAB A" sheetId="7" r:id="rId7"/>
    <sheet name="TAB B" sheetId="15" r:id="rId8"/>
    <sheet name="TAB C" sheetId="11" r:id="rId9"/>
    <sheet name="TAB D" sheetId="13" r:id="rId10"/>
  </sheets>
  <definedNames>
    <definedName name="CH">Teaching!$B$17:$B$20</definedName>
    <definedName name="Commentary">#REF!</definedName>
    <definedName name="ERRJcredits">Research!$B$112:$B$114</definedName>
    <definedName name="Govmemchaircr">Service!$C$340:$D$342</definedName>
    <definedName name="Journrank">Teaching!$C$211:$C$213</definedName>
    <definedName name="Level">Research!$A$255:$A$258</definedName>
    <definedName name="Level1">Research!$A$256:$A$258</definedName>
    <definedName name="membchair">'TAB C'!$A$12:$A$13</definedName>
    <definedName name="membchaircredits">Service!$C$15:$D$15</definedName>
    <definedName name="memberchair">'TAB C'!$A$12:$A$13</definedName>
    <definedName name="Prescredits">Research!$B$47:$B$48</definedName>
    <definedName name="RAcredits">Research!$C$93:$C$95</definedName>
    <definedName name="RCRAcredit">Research!$B$156</definedName>
    <definedName name="RefereedArticle">#REF!</definedName>
    <definedName name="Role">Research!$C$256:$C$258</definedName>
    <definedName name="RRGCredit">Research!$B$143</definedName>
    <definedName name="RSBcredits">Research!$C$66:$C$68</definedName>
    <definedName name="svcgovcrd">'TAB C'!$A$15:$A$20</definedName>
    <definedName name="TeachAwards">Teaching!$C$194:$C$196</definedName>
    <definedName name="UPFrontCredit">Research!$B$256:$B$258</definedName>
    <definedName name="UpFrontCredit1">Research!$B$330:$B$332</definedName>
    <definedName name="UpFrontCrService">Service!$B$187:$B$189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47" i="3" l="1"/>
  <c r="D239" i="3"/>
  <c r="D283" i="3"/>
  <c r="D122" i="2"/>
  <c r="D158" i="2"/>
  <c r="D252" i="2"/>
  <c r="D245" i="2"/>
  <c r="D244" i="2"/>
  <c r="D243" i="2"/>
  <c r="D242" i="2"/>
  <c r="D233" i="2"/>
  <c r="D236" i="2" s="1"/>
  <c r="D168" i="2"/>
  <c r="D12" i="1" l="1"/>
  <c r="D7" i="1"/>
  <c r="D8" i="1"/>
  <c r="D9" i="1"/>
  <c r="D81" i="3" l="1"/>
  <c r="D91" i="2"/>
  <c r="D146" i="1"/>
  <c r="D137" i="3" l="1"/>
  <c r="D126" i="3"/>
  <c r="D310" i="3"/>
  <c r="D281" i="2"/>
  <c r="D227" i="1"/>
  <c r="D98" i="1"/>
  <c r="D115" i="1"/>
  <c r="D349" i="1" l="1"/>
  <c r="D321" i="1"/>
  <c r="D313" i="1"/>
  <c r="D239" i="1"/>
  <c r="D337" i="1"/>
  <c r="D41" i="2" l="1"/>
  <c r="D401" i="3" l="1"/>
  <c r="D363" i="3"/>
  <c r="D370" i="3"/>
  <c r="D33" i="2" l="1"/>
  <c r="D34" i="2"/>
  <c r="D35" i="2"/>
  <c r="D260" i="1" l="1"/>
  <c r="D248" i="1"/>
  <c r="D251" i="1" s="1"/>
  <c r="D181" i="1"/>
  <c r="D26" i="1"/>
  <c r="D350" i="3"/>
  <c r="D351" i="3"/>
  <c r="D349" i="3"/>
  <c r="D145" i="2" l="1"/>
  <c r="D355" i="3"/>
  <c r="D6" i="1"/>
  <c r="D13" i="1" l="1"/>
  <c r="D14" i="1"/>
  <c r="D11" i="1"/>
  <c r="D327" i="2"/>
  <c r="D182" i="2"/>
  <c r="D291" i="2"/>
  <c r="D121" i="1"/>
  <c r="D22" i="1" l="1"/>
  <c r="D207" i="2"/>
  <c r="D22" i="5"/>
  <c r="D302" i="3"/>
  <c r="D312" i="3" s="1"/>
  <c r="D315" i="2"/>
  <c r="D307" i="2"/>
  <c r="D71" i="3"/>
  <c r="D73" i="3" s="1"/>
  <c r="D58" i="2"/>
  <c r="D192" i="1"/>
  <c r="D60" i="1"/>
  <c r="D9" i="2"/>
  <c r="D10" i="2"/>
  <c r="D11" i="2"/>
  <c r="D5" i="2"/>
  <c r="D27" i="2"/>
  <c r="D18" i="5"/>
  <c r="D14" i="5"/>
  <c r="D10" i="5"/>
  <c r="D122" i="1"/>
  <c r="D124" i="1" s="1"/>
  <c r="D299" i="2"/>
  <c r="D219" i="2"/>
  <c r="D218" i="2"/>
  <c r="D217" i="2"/>
  <c r="D216" i="2"/>
  <c r="D184" i="2"/>
  <c r="D190" i="2"/>
  <c r="D191" i="2"/>
  <c r="D192" i="2"/>
  <c r="D193" i="2"/>
  <c r="D6" i="2"/>
  <c r="D7" i="2"/>
  <c r="D8" i="2"/>
  <c r="D13" i="2"/>
  <c r="D14" i="2"/>
  <c r="D15" i="2"/>
  <c r="C8" i="6"/>
  <c r="D21" i="5" s="1"/>
  <c r="D344" i="3"/>
  <c r="D372" i="3" s="1"/>
  <c r="D17" i="3"/>
  <c r="D61" i="2"/>
  <c r="D59" i="2"/>
  <c r="D60" i="2"/>
  <c r="D164" i="3"/>
  <c r="D163" i="3"/>
  <c r="D162" i="3"/>
  <c r="D161" i="3"/>
  <c r="D146" i="3"/>
  <c r="D149" i="3" s="1"/>
  <c r="D155" i="3" s="1"/>
  <c r="D263" i="1"/>
  <c r="D262" i="1"/>
  <c r="D261" i="1"/>
  <c r="D254" i="1"/>
  <c r="D29" i="2"/>
  <c r="D30" i="2"/>
  <c r="D31" i="2"/>
  <c r="D32" i="2"/>
  <c r="D36" i="2"/>
  <c r="D37" i="2"/>
  <c r="D38" i="2"/>
  <c r="D39" i="2"/>
  <c r="D40" i="2"/>
  <c r="D42" i="2"/>
  <c r="D43" i="2"/>
  <c r="D44" i="2"/>
  <c r="D45" i="2"/>
  <c r="D183" i="3"/>
  <c r="D192" i="3" s="1"/>
  <c r="D113" i="3"/>
  <c r="D54" i="3"/>
  <c r="D53" i="3"/>
  <c r="D52" i="3"/>
  <c r="D51" i="3"/>
  <c r="D39" i="3"/>
  <c r="D38" i="3"/>
  <c r="D37" i="3"/>
  <c r="D36" i="3"/>
  <c r="D26" i="3"/>
  <c r="D25" i="3"/>
  <c r="D24" i="3"/>
  <c r="D23" i="3"/>
  <c r="D22" i="3"/>
  <c r="D183" i="1"/>
  <c r="D295" i="1"/>
  <c r="D287" i="1"/>
  <c r="D214" i="1"/>
  <c r="D167" i="1"/>
  <c r="D166" i="1"/>
  <c r="D165" i="1"/>
  <c r="D149" i="1"/>
  <c r="D148" i="1"/>
  <c r="D147" i="1"/>
  <c r="D133" i="1"/>
  <c r="D132" i="1"/>
  <c r="D131" i="1"/>
  <c r="D130" i="1"/>
  <c r="D129" i="1"/>
  <c r="D28" i="2"/>
  <c r="D76" i="2"/>
  <c r="D78" i="2" s="1"/>
  <c r="D35" i="1"/>
  <c r="D29" i="1"/>
  <c r="D32" i="1"/>
  <c r="D64" i="1"/>
  <c r="D62" i="1"/>
  <c r="D54" i="1"/>
  <c r="D210" i="2" l="1"/>
  <c r="D226" i="2" s="1"/>
  <c r="D200" i="2"/>
  <c r="D169" i="1"/>
  <c r="D304" i="1"/>
  <c r="D56" i="3"/>
  <c r="D37" i="1"/>
  <c r="D267" i="1"/>
  <c r="D275" i="1" s="1"/>
  <c r="D136" i="1"/>
  <c r="D30" i="3"/>
  <c r="D334" i="2"/>
  <c r="D47" i="2"/>
  <c r="D63" i="2"/>
  <c r="D19" i="2"/>
  <c r="D161" i="1"/>
  <c r="D23" i="5"/>
  <c r="D171" i="3"/>
  <c r="D166" i="3"/>
  <c r="D66" i="1"/>
  <c r="D351" i="1" l="1"/>
  <c r="D68" i="1"/>
  <c r="D263" i="2"/>
  <c r="D336" i="2" s="1"/>
  <c r="D285" i="3"/>
  <c r="D403" i="3" s="1"/>
  <c r="D174" i="2"/>
  <c r="D354" i="1" l="1"/>
  <c r="D9" i="5" s="1"/>
  <c r="D17" i="5"/>
  <c r="D19" i="5" s="1"/>
  <c r="D339" i="2"/>
  <c r="D13" i="5" l="1"/>
  <c r="D15" i="5" s="1"/>
  <c r="D11" i="5"/>
  <c r="D25"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emeritor</author>
  </authors>
  <commentList>
    <comment ref="A76" authorId="0" shapeId="0" xr:uid="{00000000-0006-0000-0200-000001000000}">
      <text>
        <r>
          <rPr>
            <b/>
            <sz val="9"/>
            <color indexed="81"/>
            <rFont val="Tahoma"/>
            <family val="2"/>
          </rPr>
          <t>Names only. One student per line.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emeritor</author>
  </authors>
  <commentList>
    <comment ref="B12" authorId="0" shapeId="0" xr:uid="{00000000-0006-0000-0300-000001000000}">
      <text>
        <r>
          <rPr>
            <b/>
            <sz val="9"/>
            <color indexed="81"/>
            <rFont val="Tahoma"/>
            <family val="2"/>
          </rPr>
          <t>Journal Credit Metrics can be found in TAB B</t>
        </r>
      </text>
    </comment>
    <comment ref="C12" authorId="0" shapeId="0" xr:uid="{00000000-0006-0000-0300-000002000000}">
      <text>
        <r>
          <rPr>
            <b/>
            <sz val="9"/>
            <color indexed="81"/>
            <rFont val="Tahoma"/>
            <family val="2"/>
          </rPr>
          <t>Note: Student and post-doc authors are not counted as authors when delegating authorship credit %</t>
        </r>
      </text>
    </comment>
    <comment ref="C26" authorId="0" shapeId="0" xr:uid="{00000000-0006-0000-0300-000003000000}">
      <text>
        <r>
          <rPr>
            <b/>
            <sz val="9"/>
            <color indexed="81"/>
            <rFont val="Tahoma"/>
            <family val="2"/>
          </rPr>
          <t>Student and post-doc presenters are not counted as presenters when delegating presentorship credit %</t>
        </r>
      </text>
    </comment>
    <comment ref="C196" authorId="0" shapeId="0" xr:uid="{00000000-0006-0000-0300-000004000000}">
      <text>
        <r>
          <rPr>
            <b/>
            <sz val="9"/>
            <color indexed="81"/>
            <rFont val="Tahoma"/>
            <family val="2"/>
          </rPr>
          <t>total number credits to be substracted. Must be a positive number.</t>
        </r>
      </text>
    </comment>
    <comment ref="C222" authorId="0" shapeId="0" xr:uid="{00000000-0006-0000-0300-000005000000}">
      <text>
        <r>
          <rPr>
            <b/>
            <sz val="9"/>
            <color indexed="81"/>
            <rFont val="Tahoma"/>
            <family val="2"/>
          </rPr>
          <t>total number credits to be substracted. Must be a positive number.</t>
        </r>
      </text>
    </comment>
    <comment ref="C248" authorId="0" shapeId="0" xr:uid="{00000000-0006-0000-0300-000006000000}">
      <text>
        <r>
          <rPr>
            <b/>
            <sz val="9"/>
            <color indexed="81"/>
            <rFont val="Tahoma"/>
            <family val="2"/>
          </rPr>
          <t>total number credits to be substracted. Must be a positive number.</t>
        </r>
      </text>
    </comment>
  </commentList>
</comments>
</file>

<file path=xl/sharedStrings.xml><?xml version="1.0" encoding="utf-8"?>
<sst xmlns="http://schemas.openxmlformats.org/spreadsheetml/2006/main" count="954" uniqueCount="581">
  <si>
    <t>Course 1</t>
  </si>
  <si>
    <t>Course 2</t>
  </si>
  <si>
    <t xml:space="preserve"> A. Semester Teaching Credits</t>
  </si>
  <si>
    <t>Credits</t>
  </si>
  <si>
    <t>Course Hours</t>
  </si>
  <si>
    <t>Total Credits</t>
  </si>
  <si>
    <t>SCH</t>
  </si>
  <si>
    <t xml:space="preserve">X .1  = </t>
  </si>
  <si>
    <t>TEACHING</t>
  </si>
  <si>
    <t xml:space="preserve">Chair </t>
  </si>
  <si>
    <t>Member</t>
  </si>
  <si>
    <t xml:space="preserve">SCH </t>
  </si>
  <si>
    <t xml:space="preserve">X .1  </t>
  </si>
  <si>
    <t>Student Eval.</t>
  </si>
  <si>
    <t>Journal Citation</t>
  </si>
  <si>
    <t>Credits Requested</t>
  </si>
  <si>
    <t>Lead/First Author</t>
  </si>
  <si>
    <t>Authorship Order</t>
  </si>
  <si>
    <t>State/Regional</t>
  </si>
  <si>
    <t>Editor 1</t>
  </si>
  <si>
    <t>Chapter 1</t>
  </si>
  <si>
    <t xml:space="preserve">Chapter </t>
  </si>
  <si>
    <t>Authorship</t>
  </si>
  <si>
    <t xml:space="preserve"> Credits </t>
  </si>
  <si>
    <t>X 1 Credit Each</t>
  </si>
  <si>
    <t xml:space="preserve">E. Research Awards </t>
  </si>
  <si>
    <t xml:space="preserve">Nat/Int  </t>
  </si>
  <si>
    <t>University</t>
  </si>
  <si>
    <t xml:space="preserve">College </t>
  </si>
  <si>
    <t>Department</t>
  </si>
  <si>
    <t>Student Award</t>
  </si>
  <si>
    <t>Grant 1</t>
  </si>
  <si>
    <t xml:space="preserve"> Level</t>
  </si>
  <si>
    <t>Role</t>
  </si>
  <si>
    <t>PI</t>
  </si>
  <si>
    <t>Grant 2</t>
  </si>
  <si>
    <t>Up Front Credits</t>
  </si>
  <si>
    <t>Level</t>
  </si>
  <si>
    <t>Federal/National</t>
  </si>
  <si>
    <t>Graduate Coordinator</t>
  </si>
  <si>
    <t>Total Minimum Teaching (% Assignment X 200)</t>
  </si>
  <si>
    <t>Total Minimum Research (% Assignment X 200)</t>
  </si>
  <si>
    <t>Total Minimum Service (% Assignment X 200)</t>
  </si>
  <si>
    <t>Minus</t>
  </si>
  <si>
    <t>Course 3</t>
  </si>
  <si>
    <t>Course 4</t>
  </si>
  <si>
    <t xml:space="preserve">X .2  = </t>
  </si>
  <si>
    <t>Credits are awarded in year of graduation only</t>
  </si>
  <si>
    <t>B. Student Credit Hour Production of Courses and Internship/Practicum SCH</t>
  </si>
  <si>
    <t>Notes:</t>
  </si>
  <si>
    <t>National or Internat.</t>
  </si>
  <si>
    <t>50% credit to advisor</t>
  </si>
  <si>
    <t>Date</t>
  </si>
  <si>
    <t>Journal Ranking</t>
  </si>
  <si>
    <t>Review 2</t>
  </si>
  <si>
    <t>G. Reviewing of Research Grants</t>
  </si>
  <si>
    <t xml:space="preserve">H. Reviewing of Conference Research Abstracts </t>
  </si>
  <si>
    <t>I. Credits Negotiated with Department Chair</t>
  </si>
  <si>
    <t xml:space="preserve">X     = </t>
  </si>
  <si>
    <t>Percent of Credits Requested</t>
  </si>
  <si>
    <t>Total Credits Grant 1</t>
  </si>
  <si>
    <t>Total Credits Grant 2</t>
  </si>
  <si>
    <t>Author Citation</t>
  </si>
  <si>
    <t xml:space="preserve">Notes: </t>
  </si>
  <si>
    <t>Co-PI and/or Co-I</t>
  </si>
  <si>
    <t>Research Expenditures for 12 month period</t>
  </si>
  <si>
    <t>sum of 75%</t>
  </si>
  <si>
    <t xml:space="preserve">1 Credit for each 1% of time bought </t>
  </si>
  <si>
    <t xml:space="preserve">Co-PI &amp; Co-I Split 75% </t>
  </si>
  <si>
    <t>Co-Authors</t>
  </si>
  <si>
    <t xml:space="preserve"> Split 75% </t>
  </si>
  <si>
    <t xml:space="preserve">Co-PI + Co-I </t>
  </si>
  <si>
    <t>Journal Credits</t>
  </si>
  <si>
    <t xml:space="preserve"> Split 75% - 3 credits</t>
  </si>
  <si>
    <t>B. National or International Refereed and Invited Research Presentations</t>
  </si>
  <si>
    <t>Award 2</t>
  </si>
  <si>
    <t>Review 3</t>
  </si>
  <si>
    <t>Review 4</t>
  </si>
  <si>
    <r>
      <rPr>
        <i/>
        <sz val="10"/>
        <rFont val="Arial"/>
        <family val="2"/>
      </rPr>
      <t>Notes:</t>
    </r>
    <r>
      <rPr>
        <sz val="10"/>
        <rFont val="Arial"/>
        <family val="2"/>
      </rPr>
      <t xml:space="preserve"> For a second or third review of same manuscript allocate half credit</t>
    </r>
  </si>
  <si>
    <t>Dates</t>
  </si>
  <si>
    <t xml:space="preserve">Total Upfront and Shared Credits Available </t>
  </si>
  <si>
    <t>Total Credits Requested</t>
  </si>
  <si>
    <t xml:space="preserve">Total Course Buy-Outs </t>
  </si>
  <si>
    <t>Grant 3</t>
  </si>
  <si>
    <t>up to 75%</t>
  </si>
  <si>
    <t xml:space="preserve">PI, Co-PI, Grant 1 Submission, Agency </t>
  </si>
  <si>
    <t>PI, Co-PI, Grant 2 Submission, Agency</t>
  </si>
  <si>
    <t>State or Regional</t>
  </si>
  <si>
    <t>Total Credits 2.C.</t>
  </si>
  <si>
    <t>Total Credits 2.B.</t>
  </si>
  <si>
    <t>Total Credits 2.D.</t>
  </si>
  <si>
    <t>Total Credits 2.E.</t>
  </si>
  <si>
    <t>Book Author</t>
  </si>
  <si>
    <t>Book Editor</t>
  </si>
  <si>
    <t xml:space="preserve">Book Chapter </t>
  </si>
  <si>
    <t>Total Credits 2.F.</t>
  </si>
  <si>
    <t>Total Credits 2.H.</t>
  </si>
  <si>
    <t xml:space="preserve">Total Credits 1.C. </t>
  </si>
  <si>
    <t>Total Credits 1.B.</t>
  </si>
  <si>
    <t>Total Credits 1.A.</t>
  </si>
  <si>
    <t>Total Credits 2.I.</t>
  </si>
  <si>
    <t>Total Credits 2.J.</t>
  </si>
  <si>
    <t xml:space="preserve">Total Credits RESEARCH </t>
  </si>
  <si>
    <t>Total Credits 2.M.</t>
  </si>
  <si>
    <t>RESEARCH</t>
  </si>
  <si>
    <r>
      <rPr>
        <i/>
        <sz val="10"/>
        <rFont val="Arial"/>
        <family val="2"/>
      </rPr>
      <t>Note:</t>
    </r>
    <r>
      <rPr>
        <sz val="10"/>
        <rFont val="Arial"/>
        <family val="2"/>
      </rPr>
      <t xml:space="preserve"> For a second or third review of same manuscript allocate half credit</t>
    </r>
  </si>
  <si>
    <t>B. Refereed National Service Articles</t>
  </si>
  <si>
    <t xml:space="preserve">F. Service Awards </t>
  </si>
  <si>
    <t>H.  Reviewing of Service Grants</t>
  </si>
  <si>
    <t>J. Service Grants and Contracts Awarded</t>
  </si>
  <si>
    <t xml:space="preserve">I. Reviewing of Conference Service Abstracts </t>
  </si>
  <si>
    <t xml:space="preserve">K. Service Grants and Contracts Submitted </t>
  </si>
  <si>
    <t>L. Community Service Based on Professional Expertise</t>
  </si>
  <si>
    <t>Lectures to industry groups and agencies</t>
  </si>
  <si>
    <t>Volunteer consulting</t>
  </si>
  <si>
    <t>Audience</t>
  </si>
  <si>
    <t>Agency</t>
  </si>
  <si>
    <t>Letter of Evaluation for Tenure and Promotion</t>
  </si>
  <si>
    <t>Newsletter Editor</t>
  </si>
  <si>
    <t>Books</t>
  </si>
  <si>
    <t>Monograph</t>
  </si>
  <si>
    <t>D. Service Oriented Books, Textbooks, Newsletters,  Monographs and Technical Reports</t>
  </si>
  <si>
    <t>Technical Report</t>
  </si>
  <si>
    <t>Report 1</t>
  </si>
  <si>
    <t>Total Credits 6.A.</t>
  </si>
  <si>
    <t>Center Director</t>
  </si>
  <si>
    <t>President of Professional Organization</t>
  </si>
  <si>
    <t>A. University, College and Departmental Committee Work</t>
  </si>
  <si>
    <t>Name of Course</t>
  </si>
  <si>
    <t>Total Credits 2.N.</t>
  </si>
  <si>
    <t>A. State and National Industry Related Committee Work</t>
  </si>
  <si>
    <t xml:space="preserve">Total Credits SERVICE </t>
  </si>
  <si>
    <t>Title</t>
  </si>
  <si>
    <t>Expenditure on Post Doctoral Associate (s)</t>
  </si>
  <si>
    <t>Expenditure on PhD Student Assistantships</t>
  </si>
  <si>
    <t xml:space="preserve">Total IDC </t>
  </si>
  <si>
    <t xml:space="preserve">               $</t>
  </si>
  <si>
    <t xml:space="preserve">                  X                     =</t>
  </si>
  <si>
    <t>Direct Benefits to University and Department</t>
  </si>
  <si>
    <t>3 credits</t>
  </si>
  <si>
    <t>Chair</t>
  </si>
  <si>
    <t>College</t>
  </si>
  <si>
    <t>Name of Student Group (s)</t>
  </si>
  <si>
    <t>4 Credits Per Mentee</t>
  </si>
  <si>
    <t>Role  (Mem/Chair)</t>
  </si>
  <si>
    <t xml:space="preserve"> 1 credit per consultancy</t>
  </si>
  <si>
    <t xml:space="preserve"> 1 credit per letter</t>
  </si>
  <si>
    <t>Authorship Credit</t>
  </si>
  <si>
    <t>List name of students</t>
  </si>
  <si>
    <t>Name</t>
  </si>
  <si>
    <t xml:space="preserve"> 1 credit per lecture</t>
  </si>
  <si>
    <t>Dates of Service</t>
  </si>
  <si>
    <t xml:space="preserve">All State and National Industry Related Committees </t>
  </si>
  <si>
    <t>1 credit per conference</t>
  </si>
  <si>
    <t>2 Credits</t>
  </si>
  <si>
    <t>3 Credits</t>
  </si>
  <si>
    <t xml:space="preserve">All Other Committees </t>
  </si>
  <si>
    <t>Varies</t>
  </si>
  <si>
    <t xml:space="preserve"> T and P; Faculty Search</t>
  </si>
  <si>
    <t>Gen. Ed; IRB; Faculty Senate; T&amp;P</t>
  </si>
  <si>
    <t>Committee Name and Level</t>
  </si>
  <si>
    <t>President of National Organization</t>
  </si>
  <si>
    <t>President of State or Regional Organization</t>
  </si>
  <si>
    <t>Levels-Officer, Board and Com Membership</t>
  </si>
  <si>
    <t xml:space="preserve">Member </t>
  </si>
  <si>
    <t>Each Appointment</t>
  </si>
  <si>
    <t>Officer (Name of Organization)</t>
  </si>
  <si>
    <t>Board Member (Name of Organization)</t>
  </si>
  <si>
    <t>Committee Member (Name of Organization)</t>
  </si>
  <si>
    <t>M or C</t>
  </si>
  <si>
    <t>Committee Name (Name of Organization)</t>
  </si>
  <si>
    <t xml:space="preserve">Credits </t>
  </si>
  <si>
    <t>Each Student Organization</t>
  </si>
  <si>
    <t>Name of Faculty Member</t>
  </si>
  <si>
    <t>1 credit per lecture</t>
  </si>
  <si>
    <t>2 credits per grant proposal</t>
  </si>
  <si>
    <t>Total Credits Grant 3</t>
  </si>
  <si>
    <t>Authorship Credit %</t>
  </si>
  <si>
    <t xml:space="preserve">Name of Award (Organization) </t>
  </si>
  <si>
    <t xml:space="preserve">Total Credits Grant </t>
  </si>
  <si>
    <t>Teaching Grant 1</t>
  </si>
  <si>
    <t xml:space="preserve">Conference </t>
  </si>
  <si>
    <t>Service Grant 1</t>
  </si>
  <si>
    <t xml:space="preserve"> </t>
  </si>
  <si>
    <t>Undergraduate Coordinator</t>
  </si>
  <si>
    <t>.5 each</t>
  </si>
  <si>
    <t>Name of Grant</t>
  </si>
  <si>
    <t>Name of Conference</t>
  </si>
  <si>
    <t xml:space="preserve">Total Upfront and Expenditure Credits Available </t>
  </si>
  <si>
    <t>Total Credits TEACHING</t>
  </si>
  <si>
    <t>sum 75%</t>
  </si>
  <si>
    <t>Total Credits 1</t>
  </si>
  <si>
    <t>Total Credits 2</t>
  </si>
  <si>
    <t>Total Teaching</t>
  </si>
  <si>
    <t>Total Research</t>
  </si>
  <si>
    <t>SERVICE</t>
  </si>
  <si>
    <t>Guidelines</t>
  </si>
  <si>
    <t>Total Teaching Score</t>
  </si>
  <si>
    <t>Total Research Score</t>
  </si>
  <si>
    <t>Total Service Score</t>
  </si>
  <si>
    <t>Teaching + Research  + Service + Other = Total Score for Year</t>
  </si>
  <si>
    <t>4.41 - 4.60</t>
  </si>
  <si>
    <t>4.61 - 4.80</t>
  </si>
  <si>
    <t>4.81 - 5.00</t>
  </si>
  <si>
    <t>4.00 - 4.20</t>
  </si>
  <si>
    <t>4.21 - 4.40</t>
  </si>
  <si>
    <t>Journal Credit Metrics can be found in TAB B</t>
  </si>
  <si>
    <t>Student Evaluation Mean Metrics can be found in TAB A</t>
  </si>
  <si>
    <t>Journal Ranking from TAB B</t>
  </si>
  <si>
    <r>
      <t>Note:</t>
    </r>
    <r>
      <rPr>
        <sz val="10"/>
        <rFont val="Arial"/>
        <family val="2"/>
      </rPr>
      <t xml:space="preserve"> Student and post-doc authors are not counted as authors when delegating authorship credit %</t>
    </r>
  </si>
  <si>
    <t>Member or Chair</t>
  </si>
  <si>
    <t>G.  Reviewing of RESEARCH OR SERVICE Oriented Journal Manuscripts and Books or Monographs</t>
  </si>
  <si>
    <t>F. Editing and Reviewing of Research Journals</t>
  </si>
  <si>
    <t>1 Credit</t>
  </si>
  <si>
    <t>4  Credits</t>
  </si>
  <si>
    <t>5 Credits</t>
  </si>
  <si>
    <t>Salary Savings to Department After Course Coverage</t>
  </si>
  <si>
    <t xml:space="preserve">Textbook Chapter </t>
  </si>
  <si>
    <t>Authorship %</t>
  </si>
  <si>
    <t>Name of Textbook or Chapter</t>
  </si>
  <si>
    <t>Review 5</t>
  </si>
  <si>
    <t>Review 6</t>
  </si>
  <si>
    <t>Review 7</t>
  </si>
  <si>
    <t>Review 8</t>
  </si>
  <si>
    <t>Review 9</t>
  </si>
  <si>
    <t>Review 10</t>
  </si>
  <si>
    <t>Local</t>
  </si>
  <si>
    <t>Regional/State</t>
  </si>
  <si>
    <t>Review 11</t>
  </si>
  <si>
    <t>Review 12</t>
  </si>
  <si>
    <t>Monograph/Chapter</t>
  </si>
  <si>
    <t>X .5</t>
  </si>
  <si>
    <t>Texbook Author (First Edition)</t>
  </si>
  <si>
    <t>Textbook Editor (First Edtion)</t>
  </si>
  <si>
    <t>OR </t>
  </si>
  <si>
    <r>
      <rPr>
        <i/>
        <sz val="9"/>
        <rFont val="Arial"/>
        <family val="2"/>
      </rPr>
      <t xml:space="preserve">Notes: </t>
    </r>
    <r>
      <rPr>
        <sz val="9"/>
        <rFont val="Arial"/>
        <family val="2"/>
      </rPr>
      <t>Report full previous calendar year citations as indicated in JCR Citation Report for articles published in last five years</t>
    </r>
  </si>
  <si>
    <r>
      <t xml:space="preserve">          Data are available through I</t>
    </r>
    <r>
      <rPr>
        <i/>
        <sz val="10"/>
        <rFont val="Arial"/>
        <family val="2"/>
      </rPr>
      <t>SI Web of Science - Create Citation Report</t>
    </r>
    <r>
      <rPr>
        <sz val="10"/>
        <rFont val="Arial"/>
        <family val="2"/>
      </rPr>
      <t xml:space="preserve"> function</t>
    </r>
  </si>
  <si>
    <t>7979,  7980, 6903, 6905, 6910, 6940,6971, 7905</t>
  </si>
  <si>
    <t>Note: SCH for E. are provided by department</t>
  </si>
  <si>
    <t>Note: SCH for B. are provided by department</t>
  </si>
  <si>
    <t>Note: Course titles and hours for A. are provided by department</t>
  </si>
  <si>
    <t xml:space="preserve">Enter Work Assignment From 9 Month FAR (provided by department): </t>
  </si>
  <si>
    <t>HHP Mean Teaching Evaluation Metrics</t>
  </si>
  <si>
    <t>Grant 4</t>
  </si>
  <si>
    <t>Grant 5</t>
  </si>
  <si>
    <t>Student and post-doc presenters are not counted as presenters when delegating presentorship credit %</t>
  </si>
  <si>
    <t>Presenter Order</t>
  </si>
  <si>
    <t xml:space="preserve"> Author (First Edition)</t>
  </si>
  <si>
    <t>Editor (First Edtion)</t>
  </si>
  <si>
    <t>Maximum credits in 5a. B. capped at 50% of the three year average for credits earned in 5a A.+ 5a B.</t>
  </si>
  <si>
    <t>Ai. National Commentary, Editorial Articles</t>
  </si>
  <si>
    <t>PI: subtract credits negotiated with Co-PI, Co-I</t>
  </si>
  <si>
    <t>Enter number</t>
  </si>
  <si>
    <t>Co-PI, Co-I; add credits negotiated with PI</t>
  </si>
  <si>
    <t>List Citation: Book, Chapter</t>
  </si>
  <si>
    <t>credits</t>
  </si>
  <si>
    <t>List Grant Title and Agency for Each Review</t>
  </si>
  <si>
    <t>credits per grant proposal</t>
  </si>
  <si>
    <t>List Each Doctoral Student Full Name</t>
  </si>
  <si>
    <t>National or International</t>
  </si>
  <si>
    <r>
      <t>·</t>
    </r>
    <r>
      <rPr>
        <sz val="7"/>
        <rFont val="Times New Roman"/>
        <family val="1"/>
      </rPr>
      <t xml:space="preserve">         </t>
    </r>
    <r>
      <rPr>
        <sz val="11"/>
        <rFont val="Calibri"/>
        <family val="2"/>
      </rPr>
      <t>1.A. Instructor Credits On-line Courses: To be negotiated with Department Chair, using the following metrics</t>
    </r>
  </si>
  <si>
    <t>Instructor responsible for:</t>
  </si>
  <si>
    <r>
      <t>a.</t>
    </r>
    <r>
      <rPr>
        <sz val="7"/>
        <rFont val="Times New Roman"/>
        <family val="1"/>
      </rPr>
      <t xml:space="preserve">       </t>
    </r>
    <r>
      <rPr>
        <sz val="11"/>
        <rFont val="Calibri"/>
        <family val="2"/>
      </rPr>
      <t>.40          Content</t>
    </r>
  </si>
  <si>
    <r>
      <t>·</t>
    </r>
    <r>
      <rPr>
        <sz val="7"/>
        <rFont val="Times New Roman"/>
        <family val="1"/>
      </rPr>
      <t xml:space="preserve">         </t>
    </r>
    <r>
      <rPr>
        <sz val="11"/>
        <rFont val="Calibri"/>
        <family val="2"/>
      </rPr>
      <t>1.B. SCH On-line Courses: Negotiated with Department Chair using the following guidelines:</t>
    </r>
  </si>
  <si>
    <t>Full credits (using current multipliers: x.1 undergraduate; x.2 graduate) for 200 students; decrease multiplier by .01 for each 100 students above 200)</t>
  </si>
  <si>
    <t>TEACHING Distance Education Courses</t>
  </si>
  <si>
    <t>%</t>
  </si>
  <si>
    <t>Enter negotiated % of avail. Crdts</t>
  </si>
  <si>
    <t>Expenditure on HHP PhD Student Assistantships</t>
  </si>
  <si>
    <t>C. Research and Scholarly Books (updated editions of a book is negotiated with department chair)</t>
  </si>
  <si>
    <t>Dept. Undergrad/Grad  Curriculum</t>
  </si>
  <si>
    <r>
      <t>b.</t>
    </r>
    <r>
      <rPr>
        <sz val="7"/>
        <rFont val="Times New Roman"/>
        <family val="1"/>
      </rPr>
      <t xml:space="preserve">      </t>
    </r>
    <r>
      <rPr>
        <sz val="11"/>
        <rFont val="Calibri"/>
        <family val="2"/>
      </rPr>
      <t>.60          Instruction</t>
    </r>
  </si>
  <si>
    <t>Member Credits</t>
  </si>
  <si>
    <t>Chair Credits</t>
  </si>
  <si>
    <t>Author Citation and Name of Conference</t>
  </si>
  <si>
    <t>Author Credits</t>
  </si>
  <si>
    <t>Role, Name of Journal (Round)</t>
  </si>
  <si>
    <t>Nat/Int/University</t>
  </si>
  <si>
    <t>State/Regional/College</t>
  </si>
  <si>
    <t>List Each Thesis Student (MS and Undergraduate)</t>
  </si>
  <si>
    <t xml:space="preserve">List Each Doctoral Student </t>
  </si>
  <si>
    <t>Conference Credit</t>
  </si>
  <si>
    <t>Conference credit</t>
  </si>
  <si>
    <t xml:space="preserve">C. Student Evaluations         </t>
  </si>
  <si>
    <t>C. National or International Refereed and Invited Service Presentations, Workshops, and Webinars</t>
  </si>
  <si>
    <t>Letter of Recommendation for Students, Faculty &amp; Staff</t>
  </si>
  <si>
    <t>Curriculum; T&amp;P; FAC, CPI, GFC, Scholarship</t>
  </si>
  <si>
    <t>Graduation Marshall</t>
  </si>
  <si>
    <t>N/A</t>
  </si>
  <si>
    <t>·         Performing High Quality Teaching, Research, and Service</t>
  </si>
  <si>
    <t>·         Seeking External Funding to Support a Clear Research Agenda</t>
  </si>
  <si>
    <t>·         Educating the Next Generation of Scholars</t>
  </si>
  <si>
    <t>BOOKS/ Book Chapters.</t>
  </si>
  <si>
    <t>For all books or chapters, please include the ISBN number of the publication. Self-published books are not included.</t>
  </si>
  <si>
    <t>PUBLICATIONS.</t>
  </si>
  <si>
    <t>PRESENTATIONS.</t>
  </si>
  <si>
    <t>List the conference name (without acronyms) and date.</t>
  </si>
  <si>
    <t>GRANT EXPENDITURES.</t>
  </si>
  <si>
    <t>Timeframe: February 1 prior year through January 31 current year.</t>
  </si>
  <si>
    <t>TEACHING.</t>
  </si>
  <si>
    <t>APR Review by Department Committee</t>
  </si>
  <si>
    <t>The APR committee acts in an advisory capacity to the Department Chair. The committee reviews the documents line-by-line for errors, inconsistencies. The committee delivers this information to the Department Chair, who makes the final decision and consults directly with the faculty member. This committee also writes a report that specifies feedback to the Department Chair on recommendations for future changes to the APR.</t>
  </si>
  <si>
    <t xml:space="preserve">a.  Student Credit Hours (SCH): Summer (head-count courses only for which faculty are paid), Fall semester, </t>
  </si>
  <si>
    <t xml:space="preserve">     Spring semester enrollment as of February 15.</t>
  </si>
  <si>
    <t xml:space="preserve">     a novel research contribution to theory, methods, measurement, or analyses. All commentaries and concept</t>
  </si>
  <si>
    <t xml:space="preserve">    On a UF connected computer, follow the six steps below.</t>
  </si>
  <si>
    <t xml:space="preserve">         In the Author Box [above Example: O’Brian C*], type your last name [space] first initial* or first and second </t>
  </si>
  <si>
    <t xml:space="preserve">     3. Change the Timespan under Current Limits to the most recent five years. Click second bullet below </t>
  </si>
  <si>
    <t xml:space="preserve">     5. On the far right of the Results page, click Create Citation Report [printed in blue ink]. Confirm authorship</t>
  </si>
  <si>
    <t xml:space="preserve">         for all articles listed. If a Citation Report incorrectly lists an article that you did not publish, then refine</t>
  </si>
  <si>
    <t xml:space="preserve">         your results by selecting topics in General Categories [far left on screen], Subject Areas, and</t>
  </si>
  <si>
    <t xml:space="preserve">         Publication Years. If you Refine Results, then click Create Citation Report again.</t>
  </si>
  <si>
    <t>PROLOGUE</t>
  </si>
  <si>
    <t xml:space="preserve">1.  Department Chairs provide each faculty member with an individualized copy of the APR that includes data </t>
  </si>
  <si>
    <t xml:space="preserve">     within the Teaching and Organized Research Sections by the university deadline.</t>
  </si>
  <si>
    <t>2.  Faculty members are responsible for the accuracy and completion of the APR by the deadlines established</t>
  </si>
  <si>
    <t xml:space="preserve">     by the university and their department. The Department Chair notifies faculty members of these relevant dates.</t>
  </si>
  <si>
    <t>3.  Faculty members’ APR are submitted and reviewed in accordance with their department’s by-laws.</t>
  </si>
  <si>
    <t>4.  Timeframe for data:  In general, the fall and spring semesters of the current academic year.</t>
  </si>
  <si>
    <t xml:space="preserve">1) Subtract authors who are students, post-doctoral fellows; 2) if you are lead/ first author, 100% credit;  </t>
  </si>
  <si>
    <r>
      <t xml:space="preserve">(Note:  75% credit is shared among </t>
    </r>
    <r>
      <rPr>
        <u/>
        <sz val="10"/>
        <rFont val="Arial"/>
        <family val="2"/>
      </rPr>
      <t>all</t>
    </r>
    <r>
      <rPr>
        <sz val="10"/>
        <rFont val="Arial"/>
        <family val="2"/>
      </rPr>
      <t xml:space="preserve"> secondary authors, even those outside department/ college/ university).</t>
    </r>
  </si>
  <si>
    <t>c.  New Course. Courses that have never been taught in HHP; they have been developed from non-existent status</t>
  </si>
  <si>
    <t xml:space="preserve">     through publication in catalog. No credit for other situations.</t>
  </si>
  <si>
    <t>The College of Health and Human Performance Annual Performance Report (APR) reflects the commitment to providing the highest quality educational experiences to our students and to documenting excellence in scholarship and research. The APR seeks to assess the extent to which faculty members contribute to these academic goals of the college while taking into consideration their specific assignment. This instrument records accomplishments in:</t>
  </si>
  <si>
    <t>The department chair may use the APR and other relevant materials of faculty members to conduct and complete their Annual Performance Evaluation and for merit raises, in accordance with the department’s by-laws and the Collective Bargaining Agreement of UF and the United Faculty of Florida. APR credits will be used as one of the bases for proactive retention raises and research incentive awards.</t>
  </si>
  <si>
    <t>Instructions for content used in multiple sections:</t>
  </si>
  <si>
    <t>Instructions Within Specific Sections:</t>
  </si>
  <si>
    <t>a.  Research timeframe: March 1 prior AY through February 28 current AY.</t>
  </si>
  <si>
    <t>b.  Research articles typically include methods and results section reporting data or findings, or that describes</t>
  </si>
  <si>
    <t xml:space="preserve">3) if you are not lead/ first author, allocate the amount of credit of 75% based on your contribution to the product. </t>
  </si>
  <si>
    <t>Editor/Editor-in-chief (20 Credit Journal)</t>
  </si>
  <si>
    <t>Associate Editor (20 Credit Journal)</t>
  </si>
  <si>
    <t>Journal Ranking from TAB B (for credit per peer reviewed article)</t>
  </si>
  <si>
    <t>20 Credit Journal</t>
  </si>
  <si>
    <t>Journals:</t>
  </si>
  <si>
    <t xml:space="preserve">Science </t>
  </si>
  <si>
    <t xml:space="preserve">Social Science </t>
  </si>
  <si>
    <r>
      <t xml:space="preserve">Contemporary </t>
    </r>
    <r>
      <rPr>
        <b/>
        <i/>
        <sz val="9"/>
        <color rgb="FF000000"/>
        <rFont val="Calibri"/>
        <family val="2"/>
      </rPr>
      <t xml:space="preserve"> h-index</t>
    </r>
    <r>
      <rPr>
        <b/>
        <i/>
        <vertAlign val="superscript"/>
        <sz val="9"/>
        <color rgb="FF000000"/>
        <rFont val="Calibri"/>
        <family val="2"/>
      </rPr>
      <t>2</t>
    </r>
  </si>
  <si>
    <t>D. ISI Citations for the Previous Calendar Year</t>
  </si>
  <si>
    <t xml:space="preserve">     7. Concerning the number of ISI citations, an upper limit of 200 is set for the previous calendar year.  Each</t>
  </si>
  <si>
    <t xml:space="preserve">      </t>
  </si>
  <si>
    <t>a.      Service: Summer, Fall semester, Spring semester.</t>
  </si>
  <si>
    <t>b.      Service: credits are limited to a maximum of 80 per year.</t>
  </si>
  <si>
    <t xml:space="preserve">         citation will count as 1 credit up to a maximum of 200.  Record the total number in Section D of Research.</t>
  </si>
  <si>
    <t>b.  Teaching Evaluation:  Fall semester, Spring semester (evaluation data to be input by Dept. O.M.</t>
  </si>
  <si>
    <t>A. Departmental Positions/Coordinators</t>
  </si>
  <si>
    <t>1. Instructional Activity</t>
  </si>
  <si>
    <t>2. Other Instructional and Thesis and Dissertation Activity</t>
  </si>
  <si>
    <t xml:space="preserve">Total Credits 2.Q. </t>
  </si>
  <si>
    <t>Activity</t>
  </si>
  <si>
    <t>Requested Credits</t>
  </si>
  <si>
    <t>Total Credits 2A to 2Q</t>
  </si>
  <si>
    <t xml:space="preserve">         Timespan, and insert the years below for the current APR evaluation year. </t>
  </si>
  <si>
    <t>Service and Administration</t>
  </si>
  <si>
    <t>Program Coordinator</t>
  </si>
  <si>
    <t>Associate Chair</t>
  </si>
  <si>
    <t>Equal to FAR Assisgnment</t>
  </si>
  <si>
    <t xml:space="preserve"> Committee Levels</t>
  </si>
  <si>
    <t xml:space="preserve">M. Participation in Professional Organizations </t>
  </si>
  <si>
    <t>B. Student Group Advisorships</t>
  </si>
  <si>
    <t>C. Mentor for Junior Faculty Member</t>
  </si>
  <si>
    <t>D. Credits Negotiated with Department Chair</t>
  </si>
  <si>
    <t>University Approved Sabattical</t>
  </si>
  <si>
    <t>Leave of Absence (Paid)</t>
  </si>
  <si>
    <t>Annual/Sick Leave</t>
  </si>
  <si>
    <r>
      <t xml:space="preserve">           Data are available through</t>
    </r>
    <r>
      <rPr>
        <b/>
        <i/>
        <sz val="9"/>
        <rFont val="Arial"/>
        <family val="2"/>
      </rPr>
      <t xml:space="preserve"> ISI Web of Science - Create Citation Report </t>
    </r>
    <r>
      <rPr>
        <b/>
        <sz val="9"/>
        <rFont val="Arial"/>
        <family val="2"/>
      </rPr>
      <t>function- SEE TAB D for Instructions</t>
    </r>
  </si>
  <si>
    <t>A. Grants and Contracts Awarded as Principal Investigator</t>
  </si>
  <si>
    <t xml:space="preserve">Name of Grant; PI- YOUR NAME; Co-PI- NAME(s). Granting agency. </t>
  </si>
  <si>
    <r>
      <t xml:space="preserve">Savings to Department From </t>
    </r>
    <r>
      <rPr>
        <b/>
        <sz val="9"/>
        <rFont val="Arial"/>
        <family val="2"/>
      </rPr>
      <t>Teaching</t>
    </r>
    <r>
      <rPr>
        <sz val="9"/>
        <rFont val="Arial"/>
        <family val="2"/>
      </rPr>
      <t xml:space="preserve"> Buyouts</t>
    </r>
  </si>
  <si>
    <r>
      <t xml:space="preserve">Savings to Department From </t>
    </r>
    <r>
      <rPr>
        <b/>
        <sz val="9"/>
        <rFont val="Arial"/>
        <family val="2"/>
      </rPr>
      <t xml:space="preserve">Teaching </t>
    </r>
    <r>
      <rPr>
        <sz val="9"/>
        <rFont val="Arial"/>
        <family val="2"/>
      </rPr>
      <t>Buyouts</t>
    </r>
  </si>
  <si>
    <t>Enter Credits</t>
  </si>
  <si>
    <t>Number of credits SUBTRACTED from PI to be given to Co-PIs, Co-Is based on contribution</t>
  </si>
  <si>
    <t xml:space="preserve">Up front credit is given annually </t>
  </si>
  <si>
    <t xml:space="preserve"> C. Grants and Contracts Submitted </t>
  </si>
  <si>
    <t xml:space="preserve">Name of Grant; HHP PI- NAME; Co-PI- YOUR NAME. Granting agency. </t>
  </si>
  <si>
    <t>Role (Co-PI or Co-I)</t>
  </si>
  <si>
    <t>Credits From PI</t>
  </si>
  <si>
    <t xml:space="preserve">PI, Co-PI, Grant 2 Submission, Agency </t>
  </si>
  <si>
    <t>E. ISI Citations to Service Manuscripts Published in Past Five Years</t>
  </si>
  <si>
    <t xml:space="preserve">Up front credit is given annually for the PI </t>
  </si>
  <si>
    <t>A. Advising of MS Non-Thesis Students (In Year of Graduation Only)</t>
  </si>
  <si>
    <t>List Each Undergraduate Scholars, Honors Portfolio Student</t>
  </si>
  <si>
    <t>B. Advising of MS-Non Thesis students NOT Graduating in the Past Year</t>
  </si>
  <si>
    <t>1 Credit Per Student in Year of Graduation for CHAIR and .2 for MEMBERS</t>
  </si>
  <si>
    <t>.5 Credit Per Student for CHAIR ONLY</t>
  </si>
  <si>
    <t>List of Students</t>
  </si>
  <si>
    <t>A. PhD and MS Training and Teaching- Chair of Committee</t>
  </si>
  <si>
    <t xml:space="preserve">Total Credits 2.A. </t>
  </si>
  <si>
    <t xml:space="preserve">B. Member of Graduate Committees </t>
  </si>
  <si>
    <t>C. Intensive or Gordon Rule Course</t>
  </si>
  <si>
    <t>D. Refereed National Teaching Articles</t>
  </si>
  <si>
    <t>E. National or International Refereed and Invited Teaching Presentations</t>
  </si>
  <si>
    <t>G. ISI Citations to Teaching Manuscripts Published in Past Five Years</t>
  </si>
  <si>
    <t xml:space="preserve">H. Teaching Awards </t>
  </si>
  <si>
    <t>I.  Reviewing of Teaching Journal Manuscripts</t>
  </si>
  <si>
    <t>J.  Reviewing of Teaching Grants</t>
  </si>
  <si>
    <t xml:space="preserve">K. Reviewing of Conference Teaching Abstracts </t>
  </si>
  <si>
    <t>L. Teaching and Training Grants and Contracts Awarded</t>
  </si>
  <si>
    <t xml:space="preserve">M. Teaching Grants and Contracts Submitted </t>
  </si>
  <si>
    <t>N. Invited Class Lectures at UF</t>
  </si>
  <si>
    <t>P. Advising of PhD and MS THESIS Students that did not graduate in Current AY</t>
  </si>
  <si>
    <t xml:space="preserve">Total Credits 2.P. </t>
  </si>
  <si>
    <t xml:space="preserve">2. In the Basic Search text box, type your last name AND select the Author tab in the index: </t>
  </si>
  <si>
    <t xml:space="preserve">     papers should be reported in section 4a.Ai and all commentary/concept presentations should be</t>
  </si>
  <si>
    <t xml:space="preserve">     recorded in 5C.</t>
  </si>
  <si>
    <t xml:space="preserve">    Finding your number of citations on Web of Knowledge published by Thomas Reuters</t>
  </si>
  <si>
    <t>D. Graduate Student Research Courses</t>
  </si>
  <si>
    <t>Total Credits 1.D.</t>
  </si>
  <si>
    <t>Total Credits 1.A.-D.</t>
  </si>
  <si>
    <t>Total Credits 2.G.</t>
  </si>
  <si>
    <t>Total Credits 2.K.</t>
  </si>
  <si>
    <t xml:space="preserve">Total Credits 2.L. </t>
  </si>
  <si>
    <t>Total Credits 2.O.</t>
  </si>
  <si>
    <t>Q. Credits Negotiated with Department Chair</t>
  </si>
  <si>
    <t>3a. Department Funded Research</t>
  </si>
  <si>
    <t>A. Refereed National Research Articles</t>
  </si>
  <si>
    <t>Total Credits 3.a.A+Ai.</t>
  </si>
  <si>
    <t xml:space="preserve">Total Credits 3a.B. </t>
  </si>
  <si>
    <t>Total Credits 3a. C.</t>
  </si>
  <si>
    <t xml:space="preserve">Total Credits 3a.D. </t>
  </si>
  <si>
    <t>Total Credits 3a.E.</t>
  </si>
  <si>
    <t>Total Credits 3a.F.</t>
  </si>
  <si>
    <t xml:space="preserve">Maximum credits in 3a. F.  capped at 50% of the three year average for credits earned in 3a A.+ 3a B. </t>
  </si>
  <si>
    <t>Total Credits 3a. G.</t>
  </si>
  <si>
    <t>Total Credits 3a. H</t>
  </si>
  <si>
    <t>Maximum credits in 3a. G. are capped at 50% of the three year average for credits earned in 3a A.+ 3a B.</t>
  </si>
  <si>
    <t>Total Credits 3a.I</t>
  </si>
  <si>
    <t>Total Credits 3a. A - I</t>
  </si>
  <si>
    <t>3b.  Externally Funded/Sponsored Activities</t>
  </si>
  <si>
    <t>Total Credits 3b.A.</t>
  </si>
  <si>
    <t>Total Credits 3b.C.</t>
  </si>
  <si>
    <t>Total Credits 3b.</t>
  </si>
  <si>
    <t>4. Discipline Related/Community/State/National/Professional Organizations</t>
  </si>
  <si>
    <t>Total Credits 4.A.</t>
  </si>
  <si>
    <t>Total Credits 4.B.</t>
  </si>
  <si>
    <t>Total Credits 4.C.</t>
  </si>
  <si>
    <t>Total Credits 4.D.</t>
  </si>
  <si>
    <t>Total Credits 4.E.</t>
  </si>
  <si>
    <t>Total Credits 4.F.</t>
  </si>
  <si>
    <t xml:space="preserve">Total Credits 4.G. </t>
  </si>
  <si>
    <t>Total Credits 4.H.</t>
  </si>
  <si>
    <t>Total Credits 4.I.</t>
  </si>
  <si>
    <t xml:space="preserve">Total Credits 4.J. </t>
  </si>
  <si>
    <t>Total Credits 4.K.</t>
  </si>
  <si>
    <t>Total Credits 4.L.</t>
  </si>
  <si>
    <t>Total Credits 4.M.</t>
  </si>
  <si>
    <t>Total Credits 4. A.- M.</t>
  </si>
  <si>
    <t>5. UF/HHP/Department Adminstration</t>
  </si>
  <si>
    <t>Total Credits 5.A.</t>
  </si>
  <si>
    <t>Total Credits 5.B.</t>
  </si>
  <si>
    <t>Total Credits 5. A.-B.</t>
  </si>
  <si>
    <t>6. University Governance</t>
  </si>
  <si>
    <t xml:space="preserve">Total Credits 6.C. </t>
  </si>
  <si>
    <t xml:space="preserve">Total Credits 6.D. </t>
  </si>
  <si>
    <t xml:space="preserve">7. Other </t>
  </si>
  <si>
    <t>Total Credits 6.B</t>
  </si>
  <si>
    <t xml:space="preserve">3. Change the Timespan under Current Limits to the most recent five years. Click second bullet below </t>
  </si>
  <si>
    <t>4. Click the BLUE Search button</t>
  </si>
  <si>
    <t xml:space="preserve">         your results by selecting topics in General Categories [far left on screen] and Subject Areas. </t>
  </si>
  <si>
    <t xml:space="preserve">         If you Refine Results, then click Create Citation Report again.</t>
  </si>
  <si>
    <t xml:space="preserve">    1. Visit Web of Knowledge from a UF connected computer:</t>
  </si>
  <si>
    <t>www.webofknowledge.com</t>
  </si>
  <si>
    <t>8.  Sabbatical/Leave of Absence</t>
  </si>
  <si>
    <t>Total Credits Sab-LOA</t>
  </si>
  <si>
    <t>Total Sabbatical or LOA</t>
  </si>
  <si>
    <t>SAB-LOA</t>
  </si>
  <si>
    <t xml:space="preserve"> Data are available through ISI Web of Science - Create Citation Report function- SEE TAB D for INSTRUCTIONS</t>
  </si>
  <si>
    <r>
      <t>c.  Section D:</t>
    </r>
    <r>
      <rPr>
        <b/>
        <sz val="10"/>
        <rFont val="Arial"/>
        <family val="2"/>
      </rPr>
      <t xml:space="preserve"> ISI Citations for the Previous Calendar Year - see TAB D for step-by-step instructions</t>
    </r>
  </si>
  <si>
    <t xml:space="preserve">     2. Click Web of Science: [first tab on top]</t>
  </si>
  <si>
    <t xml:space="preserve">     4. Click the blue Search button</t>
  </si>
  <si>
    <t xml:space="preserve">         initials*. Be sure that you include an * for a full citation search. Select the "Author" tab in the index.</t>
  </si>
  <si>
    <t xml:space="preserve">     6. On the far right of the Citation Report page, record the total number of citations received from the </t>
  </si>
  <si>
    <t xml:space="preserve">          previous calendar year and enter it on your APR.</t>
  </si>
  <si>
    <t xml:space="preserve">Non-Thesis students are reported in Service 7.B. </t>
  </si>
  <si>
    <t>2019 APR use 2013-2017 and count number of citations received in 2018</t>
  </si>
  <si>
    <t xml:space="preserve">A PDF version of these instructions is available on the College website where the APR is located. </t>
  </si>
  <si>
    <r>
      <t xml:space="preserve">O. Development of new course </t>
    </r>
    <r>
      <rPr>
        <b/>
        <sz val="7"/>
        <rFont val="Arial"/>
        <family val="2"/>
      </rPr>
      <t xml:space="preserve"> (</t>
    </r>
    <r>
      <rPr>
        <b/>
        <sz val="9"/>
        <rFont val="Arial"/>
        <family val="2"/>
      </rPr>
      <t>10</t>
    </r>
    <r>
      <rPr>
        <b/>
        <sz val="7"/>
        <rFont val="Arial"/>
        <family val="2"/>
      </rPr>
      <t xml:space="preserve"> credits for each new course developed once appearing in Under or Grad Catalog)</t>
    </r>
  </si>
  <si>
    <t>Name and Number of Course</t>
  </si>
  <si>
    <t>Total Credits 3b.B.</t>
  </si>
  <si>
    <t>Allocated Credits to Co-PI and Co-I (SUBTRACTED FROM TOTAL and ENTERED IN 3b.B. OF CO-PI or CO-I)</t>
  </si>
  <si>
    <r>
      <rPr>
        <b/>
        <i/>
        <sz val="10"/>
        <rFont val="Arial"/>
        <family val="2"/>
      </rPr>
      <t>Allocated Credits to Co-PI and Co-I</t>
    </r>
    <r>
      <rPr>
        <b/>
        <i/>
        <sz val="8"/>
        <rFont val="Arial"/>
        <family val="2"/>
      </rPr>
      <t xml:space="preserve"> (SUBTRACTED FROM TOTAL and ENTERED IN 3b.B. OF CO-PI or CO-I)</t>
    </r>
  </si>
  <si>
    <t>B. Grants and Contract Credits  as Co-PI or Co-I allocated from an HHP PI</t>
  </si>
  <si>
    <t>Credits Negotiated with Department Chair for Participation in Professional Organizations</t>
  </si>
  <si>
    <t>B. Credits Negotiated or Awarded by Department Chair for UF, HHP, Department Administration</t>
  </si>
  <si>
    <t xml:space="preserve">Total Credits 7. A. + 7.B. </t>
  </si>
  <si>
    <t>Book 1</t>
  </si>
  <si>
    <t>Award 1</t>
  </si>
  <si>
    <t>Review 1</t>
  </si>
  <si>
    <t>Credit per conference</t>
  </si>
  <si>
    <r>
      <rPr>
        <i/>
        <sz val="8"/>
        <rFont val="Arial"/>
        <family val="2"/>
      </rPr>
      <t>Notes:</t>
    </r>
    <r>
      <rPr>
        <sz val="8"/>
        <rFont val="Arial"/>
        <family val="2"/>
      </rPr>
      <t xml:space="preserve"> Must present documentation and obtain approval from Dept. Chair in advance of APR submission. </t>
    </r>
  </si>
  <si>
    <r>
      <rPr>
        <i/>
        <sz val="7"/>
        <rFont val="Arial"/>
        <family val="2"/>
      </rPr>
      <t>Notes:</t>
    </r>
    <r>
      <rPr>
        <sz val="7"/>
        <rFont val="Arial"/>
        <family val="2"/>
      </rPr>
      <t xml:space="preserve"> Must present documentation and obtain approval from Dept. Chair in advance of APR submission. </t>
    </r>
  </si>
  <si>
    <t>Do not list name of person- list description and date</t>
  </si>
  <si>
    <t xml:space="preserve">Total Credits 6. A. - 6.D. </t>
  </si>
  <si>
    <t xml:space="preserve">HHP Author A, Author  B (2018). </t>
  </si>
  <si>
    <r>
      <rPr>
        <sz val="10"/>
        <rFont val="Arial"/>
        <family val="34"/>
      </rPr>
      <t>Lead/First Author</t>
    </r>
  </si>
  <si>
    <r>
      <rPr>
        <sz val="10"/>
        <rFont val="Arial"/>
        <family val="34"/>
      </rPr>
      <t>100%</t>
    </r>
  </si>
  <si>
    <r>
      <rPr>
        <sz val="10"/>
        <rFont val="Arial"/>
        <family val="34"/>
      </rPr>
      <t>Co-Authors</t>
    </r>
  </si>
  <si>
    <r>
      <rPr>
        <sz val="9"/>
        <rFont val="Arial"/>
        <family val="34"/>
      </rPr>
      <t>Split 75% of full  credit</t>
    </r>
  </si>
  <si>
    <t>Credit:
Refereed</t>
  </si>
  <si>
    <t>Edition:</t>
  </si>
  <si>
    <t>Refereed Article</t>
  </si>
  <si>
    <t>Commentary Article</t>
  </si>
  <si>
    <r>
      <rPr>
        <b/>
        <sz val="11"/>
        <rFont val="Calibri"/>
        <family val="34"/>
      </rPr>
      <t>Distinguished Impact</t>
    </r>
  </si>
  <si>
    <r>
      <rPr>
        <b/>
        <sz val="11"/>
        <rFont val="Calibri"/>
        <family val="34"/>
      </rPr>
      <t>High Impact</t>
    </r>
  </si>
  <si>
    <r>
      <rPr>
        <sz val="11"/>
        <rFont val="Calibri"/>
        <family val="34"/>
      </rPr>
      <t>Top Third &lt; Top10%</t>
    </r>
  </si>
  <si>
    <r>
      <rPr>
        <b/>
        <sz val="11"/>
        <rFont val="Calibri"/>
        <family val="34"/>
      </rPr>
      <t>Medium Impact</t>
    </r>
  </si>
  <si>
    <r>
      <rPr>
        <sz val="11"/>
        <rFont val="Calibri"/>
        <family val="34"/>
      </rPr>
      <t>Middle Third</t>
    </r>
  </si>
  <si>
    <r>
      <rPr>
        <b/>
        <sz val="11"/>
        <rFont val="Calibri"/>
        <family val="34"/>
      </rPr>
      <t>Low Impact</t>
    </r>
  </si>
  <si>
    <r>
      <rPr>
        <sz val="11"/>
        <rFont val="Calibri"/>
        <family val="34"/>
      </rPr>
      <t>Lower Third or None</t>
    </r>
  </si>
  <si>
    <t>Note:</t>
  </si>
  <si>
    <t xml:space="preserve">Enter student evaluation scores from each fall and spring course and credit allocations for each course with over a 4.00 “Mean” score.  The “Mean” score will be pulled from GatorRater question #10:  “Overall Rating of Instructor”, or computed as the mean of responses to GatorEvals “Instructor Evaluation Questions” #3-8.
</t>
  </si>
  <si>
    <t>40 - 70 Credit Journal</t>
  </si>
  <si>
    <t>70 - 40 Credit Journal</t>
  </si>
  <si>
    <t>Editor/Editor-in-chief (40-70 Credit Journal)</t>
  </si>
  <si>
    <t>Associate Editor (40-70 Credit Journal)</t>
  </si>
  <si>
    <t>Top 10%</t>
  </si>
  <si>
    <t>AUTHORSHIP CREDIT:</t>
  </si>
  <si>
    <t>2020 APR use 2014-2018</t>
  </si>
  <si>
    <t>Author A [HHP], Author B [2019]</t>
  </si>
  <si>
    <t>Author A [HHP Student], Author B [2019]</t>
  </si>
  <si>
    <t>For the 2020 APR, report the number of citations in 2019 of papers published between 2014-2018</t>
  </si>
  <si>
    <t>2020 APR Journal Ranking Metrics</t>
  </si>
  <si>
    <t>2020 APR use 2014-2018 and count number of citations received in 2019</t>
  </si>
  <si>
    <r>
      <t xml:space="preserve">1. Visit Web of Knowledge </t>
    </r>
    <r>
      <rPr>
        <b/>
        <sz val="14"/>
        <color rgb="FFFF0000"/>
        <rFont val="Arial"/>
        <family val="2"/>
      </rPr>
      <t>from a UF connected computer</t>
    </r>
    <r>
      <rPr>
        <b/>
        <sz val="12"/>
        <rFont val="Arial"/>
        <family val="2"/>
      </rPr>
      <t xml:space="preserve">: www.webofknowledge.com   </t>
    </r>
  </si>
  <si>
    <r>
      <t>6. On the far right of the Citation Report page, record the total number of citations received</t>
    </r>
    <r>
      <rPr>
        <b/>
        <u/>
        <sz val="11"/>
        <color rgb="FFFF0000"/>
        <rFont val="Arial"/>
        <family val="2"/>
      </rPr>
      <t xml:space="preserve"> from the previous calendar year</t>
    </r>
    <r>
      <rPr>
        <b/>
        <sz val="11"/>
        <rFont val="Arial"/>
        <family val="2"/>
      </rPr>
      <t xml:space="preserve"> and enter it on your APR.  </t>
    </r>
  </si>
  <si>
    <t xml:space="preserve">*For Publish or Perish Journal Ranking use the Following: </t>
  </si>
  <si>
    <t>2021 APR use 2015-2019</t>
  </si>
  <si>
    <r>
      <t xml:space="preserve">2 </t>
    </r>
    <r>
      <rPr>
        <i/>
        <sz val="11"/>
        <rFont val="Calibri"/>
        <family val="2"/>
      </rPr>
      <t xml:space="preserve">H- index </t>
    </r>
    <r>
      <rPr>
        <sz val="11"/>
        <rFont val="Calibri"/>
        <family val="2"/>
      </rPr>
      <t>value</t>
    </r>
    <r>
      <rPr>
        <i/>
        <sz val="11"/>
        <rFont val="Calibri"/>
        <family val="2"/>
      </rPr>
      <t xml:space="preserve"> </t>
    </r>
    <r>
      <rPr>
        <sz val="11"/>
        <rFont val="Calibri"/>
        <family val="2"/>
      </rPr>
      <t>for the 5-year period as noted below. Use Harzing’s Publish or Perish software</t>
    </r>
  </si>
  <si>
    <t xml:space="preserve">     approximately 5/15/20)</t>
  </si>
  <si>
    <t>H index - Journal search</t>
  </si>
  <si>
    <t xml:space="preserve">To find the h index for the journal a research article has been publish in, first you have to download the H Harzing index from https://harzing.com/resources/publish-or-perish. Then on the top left menu, you click on search and then select "New Google Scholar search". Then, in the publication name box you type the title of the journal, and on the right hand side of the screen you type the years 2014-2018. Then you hit search. The results will populate on the bottom left box circled in red in the screen shot available here.  You have to use the H index number to allocate the pertinent APR points. </t>
  </si>
  <si>
    <t xml:space="preserve">Note: starting in 2020-2021 the research articles that have DOI number will be counted in the research point total. In the past, the articles had to have page numbers to be counted. </t>
  </si>
  <si>
    <t xml:space="preserve">Also: Starting in 2020-2021, supervision of PhD students as the Chair will be awarded 10 points per year. </t>
  </si>
  <si>
    <t>2021 APR use 2015-2019 and count number of citations received in 2020</t>
  </si>
  <si>
    <t xml:space="preserve">This instrument applies only to the Departments of HEB, SPM and THEM. </t>
  </si>
  <si>
    <t>Report citation with DOI or page numbers.</t>
  </si>
  <si>
    <t>JCR Social Science</t>
  </si>
  <si>
    <t>JCR Science</t>
  </si>
  <si>
    <r>
      <t>5-Year Impact Factor</t>
    </r>
    <r>
      <rPr>
        <b/>
        <vertAlign val="superscript"/>
        <sz val="12"/>
        <color rgb="FF9C6500"/>
        <rFont val="Calibri"/>
        <family val="2"/>
        <scheme val="minor"/>
      </rPr>
      <t>1</t>
    </r>
  </si>
  <si>
    <r>
      <t>5-Year Impact Factor</t>
    </r>
    <r>
      <rPr>
        <b/>
        <vertAlign val="superscript"/>
        <sz val="12"/>
        <color rgb="FF006100"/>
        <rFont val="Calibri"/>
        <family val="2"/>
        <scheme val="minor"/>
      </rPr>
      <t>1</t>
    </r>
  </si>
  <si>
    <r>
      <rPr>
        <vertAlign val="superscript"/>
        <sz val="11"/>
        <color theme="1"/>
        <rFont val="Calibri"/>
        <family val="2"/>
        <scheme val="minor"/>
      </rPr>
      <t>1</t>
    </r>
    <r>
      <rPr>
        <sz val="11"/>
        <color theme="1"/>
        <rFont val="Calibri"/>
        <family val="2"/>
        <scheme val="minor"/>
      </rPr>
      <t xml:space="preserve"> Journal Citation Reports 5-year Impact Factors are new values reported in June 2020.</t>
    </r>
  </si>
  <si>
    <t>2.85 to 5.20</t>
  </si>
  <si>
    <t>1.55 to 2.84</t>
  </si>
  <si>
    <t>≤1.54</t>
  </si>
  <si>
    <t>≥ 5.21</t>
  </si>
  <si>
    <t>≥ 4.13</t>
  </si>
  <si>
    <t>2.45 to 4.12</t>
  </si>
  <si>
    <t>1.39 to 2.44</t>
  </si>
  <si>
    <t>≤1.38</t>
  </si>
  <si>
    <t>≥ 60</t>
  </si>
  <si>
    <t>≥ 44</t>
  </si>
  <si>
    <t>32 to 59</t>
  </si>
  <si>
    <t>23 to 43</t>
  </si>
  <si>
    <t xml:space="preserve"> 14 to 31</t>
  </si>
  <si>
    <t>10 to 22</t>
  </si>
  <si>
    <t>≤ 13</t>
  </si>
  <si>
    <t>≤ 9</t>
  </si>
  <si>
    <t>HHP ANNUAL PERFORMANCE REPORT 2021-2022</t>
  </si>
  <si>
    <t>Fall 2021 Courses</t>
  </si>
  <si>
    <t xml:space="preserve">Spring 2022 Courses </t>
  </si>
  <si>
    <t>Undergraduate Fall 2021 SCH</t>
  </si>
  <si>
    <t>Graduate Fall 2021 SCH</t>
  </si>
  <si>
    <t>Undergraduate Spring 2022 SCH</t>
  </si>
  <si>
    <t>Graduate Spring 2022 SCH</t>
  </si>
  <si>
    <t>Fall 2021</t>
  </si>
  <si>
    <t>Spring 2022 (entered by Dept Chair in May 2022)</t>
  </si>
  <si>
    <t>Summer 2021 Courses</t>
  </si>
  <si>
    <t>Spring 2022 Courses</t>
  </si>
  <si>
    <t>2021 Citations to 2016-2020 Publications</t>
  </si>
  <si>
    <t>2021 Citations of papers from 2016-2020</t>
  </si>
  <si>
    <t>For the 2022 APR, report the number of citations in 2021 of papers published between 2016-2020</t>
  </si>
  <si>
    <t>For the 2021 APR, report the number of citations in 2020 of papers published between 2015-2019</t>
  </si>
  <si>
    <t>Nat'l or Internat'l</t>
  </si>
  <si>
    <r>
      <rPr>
        <i/>
        <sz val="10"/>
        <rFont val="Arial"/>
        <family val="2"/>
      </rPr>
      <t xml:space="preserve">Notes: </t>
    </r>
    <r>
      <rPr>
        <sz val="10"/>
        <rFont val="Arial"/>
        <family val="2"/>
      </rPr>
      <t>Report full previous calendar year citations as indicated in JCR Citation Report for articles published in last five years</t>
    </r>
  </si>
  <si>
    <r>
      <rPr>
        <b/>
        <sz val="10"/>
        <rFont val="Arial"/>
        <family val="2"/>
      </rPr>
      <t xml:space="preserve"> .2</t>
    </r>
    <r>
      <rPr>
        <sz val="10"/>
        <rFont val="Arial"/>
        <family val="2"/>
      </rPr>
      <t xml:space="preserve"> credits per letter</t>
    </r>
  </si>
  <si>
    <t>2022 APR use 2016-2020</t>
  </si>
  <si>
    <t>Total Service</t>
  </si>
  <si>
    <t>F. Teaching Books and Textbooks (updated editions of a book is negotiated with department chair)</t>
  </si>
  <si>
    <r>
      <t xml:space="preserve">Credits are awarded </t>
    </r>
    <r>
      <rPr>
        <b/>
        <u/>
        <sz val="10"/>
        <rFont val="Arial"/>
        <family val="2"/>
      </rPr>
      <t>annually</t>
    </r>
  </si>
  <si>
    <r>
      <t xml:space="preserve">Savings to Department From </t>
    </r>
    <r>
      <rPr>
        <b/>
        <sz val="10"/>
        <rFont val="Arial"/>
        <family val="2"/>
      </rPr>
      <t xml:space="preserve">Teaching </t>
    </r>
    <r>
      <rPr>
        <sz val="10"/>
        <rFont val="Arial"/>
        <family val="2"/>
      </rPr>
      <t>Buyouts</t>
    </r>
  </si>
  <si>
    <r>
      <t xml:space="preserve">List Each MS Thesis Student </t>
    </r>
    <r>
      <rPr>
        <b/>
        <i/>
        <sz val="10"/>
        <color rgb="FFFF0000"/>
        <rFont val="Arial"/>
        <family val="2"/>
      </rPr>
      <t>(Non-Thesis students are reported in Service 7.B.)</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</si>
</sst>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43" formatCode="_(* #,##0.00_);_(* \(#,##0.00\);_(* &quot;-&quot;??_);_(@_)"/>
    <numFmt numFmtId="164" formatCode="0.0"/>
    <numFmt numFmtId="165" formatCode="0.00000000000"/>
    <numFmt numFmtId="166" formatCode="###0;###0"/>
  </numFmts>
  <fonts count="91" x14ac:knownFonts="1">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12"/>
      <name val="Arial"/>
      <family val="2"/>
    </font>
    <font>
      <b/>
      <sz val="18"/>
      <name val="Arial"/>
      <family val="2"/>
    </font>
    <font>
      <sz val="9"/>
      <name val="Arial"/>
      <family val="2"/>
    </font>
    <font>
      <b/>
      <sz val="10"/>
      <name val="Arial"/>
      <family val="2"/>
    </font>
    <font>
      <sz val="10"/>
      <name val="Arial"/>
      <family val="2"/>
    </font>
    <font>
      <sz val="10"/>
      <name val="Arial"/>
      <family val="2"/>
    </font>
    <font>
      <sz val="10"/>
      <name val="Arial"/>
      <family val="2"/>
    </font>
    <font>
      <b/>
      <sz val="9"/>
      <name val="Arial"/>
      <family val="2"/>
    </font>
    <font>
      <b/>
      <sz val="16"/>
      <name val="Arial"/>
      <family val="2"/>
    </font>
    <font>
      <sz val="10"/>
      <name val="Arial"/>
      <family val="2"/>
    </font>
    <font>
      <b/>
      <sz val="14"/>
      <name val="Arial"/>
      <family val="2"/>
    </font>
    <font>
      <sz val="8"/>
      <name val="Arial"/>
      <family val="2"/>
    </font>
    <font>
      <sz val="9"/>
      <name val="Arial"/>
      <family val="2"/>
    </font>
    <font>
      <i/>
      <sz val="10"/>
      <name val="Arial"/>
      <family val="2"/>
    </font>
    <font>
      <b/>
      <sz val="8"/>
      <name val="Arial"/>
      <family val="2"/>
    </font>
    <font>
      <i/>
      <sz val="9"/>
      <name val="Arial"/>
      <family val="2"/>
    </font>
    <font>
      <sz val="11"/>
      <name val="Arial"/>
      <family val="2"/>
    </font>
    <font>
      <sz val="14"/>
      <name val="Arial"/>
      <family val="2"/>
    </font>
    <font>
      <b/>
      <i/>
      <sz val="9"/>
      <name val="Arial"/>
      <family val="2"/>
    </font>
    <font>
      <sz val="10"/>
      <name val="Arial"/>
      <family val="2"/>
    </font>
    <font>
      <sz val="12"/>
      <name val="Arial"/>
      <family val="2"/>
    </font>
    <font>
      <b/>
      <sz val="20"/>
      <name val="Arial"/>
      <family val="2"/>
    </font>
    <font>
      <sz val="20"/>
      <name val="Arial"/>
      <family val="2"/>
    </font>
    <font>
      <sz val="11"/>
      <name val="Calibri"/>
      <family val="2"/>
    </font>
    <font>
      <sz val="11"/>
      <color rgb="FF3F3F76"/>
      <name val="Calibri"/>
      <family val="2"/>
      <scheme val="minor"/>
    </font>
    <font>
      <b/>
      <sz val="12"/>
      <name val="Calibri"/>
      <family val="2"/>
      <scheme val="minor"/>
    </font>
    <font>
      <sz val="12"/>
      <color rgb="FF3F3F3F"/>
      <name val="Calibri"/>
      <family val="2"/>
      <scheme val="minor"/>
    </font>
    <font>
      <sz val="10"/>
      <color theme="1" tint="0.34998626667073579"/>
      <name val="Arial"/>
      <family val="2"/>
    </font>
    <font>
      <b/>
      <sz val="10"/>
      <color theme="1"/>
      <name val="Arial"/>
      <family val="2"/>
    </font>
    <font>
      <sz val="10"/>
      <color theme="1"/>
      <name val="Arial"/>
      <family val="2"/>
    </font>
    <font>
      <sz val="9"/>
      <color theme="1"/>
      <name val="Arial"/>
      <family val="2"/>
    </font>
    <font>
      <b/>
      <sz val="9"/>
      <color rgb="FF000000"/>
      <name val="Calibri"/>
      <family val="2"/>
    </font>
    <font>
      <sz val="9"/>
      <color rgb="FF000000"/>
      <name val="Calibri"/>
      <family val="2"/>
    </font>
    <font>
      <sz val="11"/>
      <color rgb="FF000000"/>
      <name val="Calibri"/>
      <family val="2"/>
    </font>
    <font>
      <b/>
      <sz val="11"/>
      <color rgb="FF000000"/>
      <name val="Calibri"/>
      <family val="2"/>
    </font>
    <font>
      <b/>
      <sz val="9"/>
      <color indexed="81"/>
      <name val="Tahoma"/>
      <family val="2"/>
    </font>
    <font>
      <b/>
      <u/>
      <sz val="10"/>
      <name val="Arial"/>
      <family val="2"/>
    </font>
    <font>
      <b/>
      <u/>
      <sz val="8"/>
      <name val="Arial"/>
      <family val="2"/>
    </font>
    <font>
      <b/>
      <u/>
      <sz val="9"/>
      <name val="Arial"/>
      <family val="2"/>
    </font>
    <font>
      <b/>
      <sz val="10"/>
      <color rgb="FFFF0000"/>
      <name val="Arial"/>
      <family val="2"/>
    </font>
    <font>
      <b/>
      <i/>
      <u/>
      <sz val="10"/>
      <name val="Arial"/>
      <family val="2"/>
    </font>
    <font>
      <sz val="10"/>
      <color rgb="FFFF0000"/>
      <name val="Arial"/>
      <family val="2"/>
    </font>
    <font>
      <sz val="7"/>
      <name val="Times New Roman"/>
      <family val="1"/>
    </font>
    <font>
      <sz val="11"/>
      <name val="Symbol"/>
      <family val="1"/>
      <charset val="2"/>
    </font>
    <font>
      <u/>
      <sz val="10"/>
      <name val="Arial"/>
      <family val="2"/>
    </font>
    <font>
      <b/>
      <sz val="11"/>
      <name val="Arial"/>
      <family val="2"/>
    </font>
    <font>
      <b/>
      <i/>
      <sz val="11"/>
      <name val="Arial"/>
      <family val="2"/>
    </font>
    <font>
      <i/>
      <sz val="11"/>
      <name val="Calibri"/>
      <family val="2"/>
    </font>
    <font>
      <vertAlign val="superscript"/>
      <sz val="11"/>
      <name val="Calibri"/>
      <family val="2"/>
    </font>
    <font>
      <b/>
      <i/>
      <sz val="9"/>
      <color rgb="FF000000"/>
      <name val="Calibri"/>
      <family val="2"/>
    </font>
    <font>
      <b/>
      <i/>
      <vertAlign val="superscript"/>
      <sz val="9"/>
      <color rgb="FF000000"/>
      <name val="Calibri"/>
      <family val="2"/>
    </font>
    <font>
      <b/>
      <sz val="16"/>
      <color indexed="8"/>
      <name val="Calibri"/>
      <family val="2"/>
    </font>
    <font>
      <b/>
      <i/>
      <sz val="10"/>
      <name val="Arial"/>
      <family val="2"/>
    </font>
    <font>
      <u/>
      <sz val="10"/>
      <color theme="10"/>
      <name val="Arial"/>
      <family val="2"/>
    </font>
    <font>
      <b/>
      <sz val="7"/>
      <name val="Arial"/>
      <family val="2"/>
    </font>
    <font>
      <b/>
      <i/>
      <sz val="8"/>
      <name val="Arial"/>
      <family val="2"/>
    </font>
    <font>
      <i/>
      <sz val="8"/>
      <name val="Arial"/>
      <family val="2"/>
    </font>
    <font>
      <sz val="7"/>
      <name val="Arial"/>
      <family val="2"/>
    </font>
    <font>
      <i/>
      <sz val="7"/>
      <name val="Arial"/>
      <family val="2"/>
    </font>
    <font>
      <sz val="10"/>
      <color rgb="FF000000"/>
      <name val="Times New Roman"/>
      <family val="1"/>
    </font>
    <font>
      <sz val="10"/>
      <name val="Arial"/>
      <family val="34"/>
    </font>
    <font>
      <sz val="9"/>
      <name val="Arial"/>
      <family val="34"/>
    </font>
    <font>
      <sz val="11"/>
      <color rgb="FF000000"/>
      <name val="Times New Roman"/>
      <family val="1"/>
    </font>
    <font>
      <b/>
      <sz val="11"/>
      <name val="Calibri"/>
      <family val="34"/>
    </font>
    <font>
      <b/>
      <sz val="11"/>
      <name val="Calibri"/>
      <family val="2"/>
    </font>
    <font>
      <sz val="11"/>
      <name val="Calibri"/>
      <family val="34"/>
    </font>
    <font>
      <b/>
      <i/>
      <sz val="10"/>
      <name val="Calibri"/>
      <family val="34"/>
    </font>
    <font>
      <b/>
      <sz val="7"/>
      <name val="Times New Roman"/>
      <family val="1"/>
    </font>
    <font>
      <b/>
      <sz val="14"/>
      <color rgb="FFFF0000"/>
      <name val="Arial"/>
      <family val="2"/>
    </font>
    <font>
      <b/>
      <u/>
      <sz val="11"/>
      <color rgb="FFFF0000"/>
      <name val="Arial"/>
      <family val="2"/>
    </font>
    <font>
      <i/>
      <sz val="10"/>
      <color rgb="FF000000"/>
      <name val="Calibri"/>
      <family val="2"/>
      <scheme val="minor"/>
    </font>
    <font>
      <b/>
      <i/>
      <sz val="11"/>
      <name val="Calibri"/>
      <family val="2"/>
      <scheme val="minor"/>
    </font>
    <font>
      <sz val="11"/>
      <color rgb="FF006100"/>
      <name val="Calibri"/>
      <family val="2"/>
      <scheme val="minor"/>
    </font>
    <font>
      <sz val="11"/>
      <color rgb="FF9C6500"/>
      <name val="Calibri"/>
      <family val="2"/>
      <scheme val="minor"/>
    </font>
    <font>
      <b/>
      <sz val="11"/>
      <color rgb="FF9C6500"/>
      <name val="Calibri"/>
      <family val="2"/>
      <scheme val="minor"/>
    </font>
    <font>
      <b/>
      <sz val="12"/>
      <color rgb="FF9C6500"/>
      <name val="Calibri"/>
      <family val="2"/>
      <scheme val="minor"/>
    </font>
    <font>
      <b/>
      <sz val="12"/>
      <color rgb="FF006100"/>
      <name val="Calibri"/>
      <family val="2"/>
      <scheme val="minor"/>
    </font>
    <font>
      <b/>
      <vertAlign val="superscript"/>
      <sz val="12"/>
      <color rgb="FF9C6500"/>
      <name val="Calibri"/>
      <family val="2"/>
      <scheme val="minor"/>
    </font>
    <font>
      <b/>
      <vertAlign val="superscript"/>
      <sz val="12"/>
      <color rgb="FF006100"/>
      <name val="Calibri"/>
      <family val="2"/>
      <scheme val="minor"/>
    </font>
    <font>
      <vertAlign val="superscript"/>
      <sz val="11"/>
      <color theme="1"/>
      <name val="Calibri"/>
      <family val="2"/>
      <scheme val="minor"/>
    </font>
    <font>
      <b/>
      <sz val="11"/>
      <color rgb="FF006100"/>
      <name val="Calibri"/>
      <family val="2"/>
      <scheme val="minor"/>
    </font>
    <font>
      <u/>
      <sz val="10"/>
      <color theme="1"/>
      <name val="Arial"/>
      <family val="2"/>
    </font>
    <font>
      <sz val="10"/>
      <color rgb="FF3F3F3F"/>
      <name val="Calibri"/>
      <family val="2"/>
      <scheme val="minor"/>
    </font>
    <font>
      <sz val="10"/>
      <color rgb="FF3F3F3F"/>
      <name val="Arial"/>
      <family val="2"/>
    </font>
    <font>
      <b/>
      <i/>
      <sz val="10"/>
      <color rgb="FFFF0000"/>
      <name val="Arial"/>
      <family val="2"/>
    </font>
  </fonts>
  <fills count="27">
    <fill>
      <patternFill patternType="none"/>
    </fill>
    <fill>
      <patternFill patternType="gray125"/>
    </fill>
    <fill>
      <patternFill patternType="solid">
        <fgColor indexed="9"/>
        <bgColor indexed="64"/>
      </patternFill>
    </fill>
    <fill>
      <patternFill patternType="solid">
        <fgColor rgb="FFFFCC99"/>
      </patternFill>
    </fill>
    <fill>
      <patternFill patternType="solid">
        <fgColor theme="2" tint="-9.9948118533890809E-2"/>
        <bgColor indexed="64"/>
      </patternFill>
    </fill>
    <fill>
      <patternFill patternType="solid">
        <fgColor rgb="FFE2DFCC"/>
        <bgColor indexed="64"/>
      </patternFill>
    </fill>
    <fill>
      <patternFill patternType="solid">
        <fgColor theme="0"/>
        <bgColor indexed="64"/>
      </patternFill>
    </fill>
    <fill>
      <patternFill patternType="solid">
        <fgColor theme="2"/>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2" tint="-9.9978637043366805E-2"/>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rgb="FFFFFF00"/>
        <bgColor indexed="64"/>
      </patternFill>
    </fill>
    <fill>
      <patternFill patternType="solid">
        <fgColor theme="0" tint="-0.249977111117893"/>
        <bgColor indexed="64"/>
      </patternFill>
    </fill>
    <fill>
      <patternFill patternType="solid">
        <fgColor rgb="FFDDD9C3"/>
        <bgColor indexed="64"/>
      </patternFill>
    </fill>
    <fill>
      <patternFill patternType="solid">
        <fgColor rgb="FFF7F7F7"/>
        <bgColor indexed="64"/>
      </patternFill>
    </fill>
    <fill>
      <patternFill patternType="solid">
        <fgColor rgb="FFFFC000"/>
        <bgColor rgb="FFF7F7F7"/>
      </patternFill>
    </fill>
    <fill>
      <patternFill patternType="solid">
        <fgColor rgb="FFFFFF00"/>
        <bgColor rgb="FFF7F7F7"/>
      </patternFill>
    </fill>
    <fill>
      <patternFill patternType="solid">
        <fgColor theme="0"/>
        <bgColor rgb="FFF7F7F7"/>
      </patternFill>
    </fill>
    <fill>
      <patternFill patternType="solid">
        <fgColor rgb="FFC5BE97"/>
        <bgColor indexed="64"/>
      </patternFill>
    </fill>
    <fill>
      <patternFill patternType="solid">
        <fgColor rgb="FFFFFFCC"/>
        <bgColor indexed="64"/>
      </patternFill>
    </fill>
    <fill>
      <patternFill patternType="solid">
        <fgColor rgb="FFFFFFFF"/>
      </patternFill>
    </fill>
    <fill>
      <patternFill patternType="solid">
        <fgColor rgb="FFDDD9C3"/>
      </patternFill>
    </fill>
    <fill>
      <patternFill patternType="solid">
        <fgColor rgb="FFC6EFCE"/>
      </patternFill>
    </fill>
    <fill>
      <patternFill patternType="solid">
        <fgColor rgb="FFFFEB9C"/>
      </patternFill>
    </fill>
    <fill>
      <patternFill patternType="solid">
        <fgColor theme="5" tint="0.59999389629810485"/>
        <bgColor indexed="65"/>
      </patternFill>
    </fill>
  </fills>
  <borders count="81">
    <border>
      <left/>
      <right/>
      <top/>
      <bottom/>
      <diagonal/>
    </border>
    <border>
      <left style="thin">
        <color indexed="64"/>
      </left>
      <right style="thin">
        <color indexed="64"/>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7F7F7F"/>
      </left>
      <right style="thin">
        <color rgb="FF7F7F7F"/>
      </right>
      <top style="thin">
        <color rgb="FF7F7F7F"/>
      </top>
      <bottom style="thin">
        <color rgb="FF7F7F7F"/>
      </bottom>
      <diagonal/>
    </border>
    <border>
      <left style="medium">
        <color theme="4" tint="-0.24994659260841701"/>
      </left>
      <right style="medium">
        <color theme="4" tint="-0.24994659260841701"/>
      </right>
      <top style="medium">
        <color theme="4" tint="-0.24994659260841701"/>
      </top>
      <bottom style="medium">
        <color theme="4" tint="-0.24994659260841701"/>
      </bottom>
      <diagonal/>
    </border>
    <border>
      <left style="medium">
        <color rgb="FF3F3F3F"/>
      </left>
      <right style="medium">
        <color rgb="FF3F3F3F"/>
      </right>
      <top style="medium">
        <color rgb="FF3F3F3F"/>
      </top>
      <bottom style="medium">
        <color rgb="FF3F3F3F"/>
      </bottom>
      <diagonal/>
    </border>
    <border>
      <left style="thick">
        <color theme="1"/>
      </left>
      <right style="thick">
        <color theme="1"/>
      </right>
      <top style="thick">
        <color theme="1"/>
      </top>
      <bottom style="thick">
        <color theme="1"/>
      </bottom>
      <diagonal/>
    </border>
    <border>
      <left style="medium">
        <color theme="1"/>
      </left>
      <right style="medium">
        <color theme="1"/>
      </right>
      <top style="medium">
        <color theme="1"/>
      </top>
      <bottom style="medium">
        <color theme="1"/>
      </bottom>
      <diagonal/>
    </border>
    <border>
      <left style="thin">
        <color indexed="64"/>
      </left>
      <right style="medium">
        <color theme="3" tint="-0.249977111117893"/>
      </right>
      <top style="medium">
        <color theme="3" tint="-0.249977111117893"/>
      </top>
      <bottom style="medium">
        <color theme="3" tint="-0.249977111117893"/>
      </bottom>
      <diagonal/>
    </border>
    <border>
      <left style="thin">
        <color theme="3" tint="-0.249977111117893"/>
      </left>
      <right style="thin">
        <color theme="3" tint="-0.249977111117893"/>
      </right>
      <top style="thin">
        <color theme="3" tint="-0.249977111117893"/>
      </top>
      <bottom style="thin">
        <color theme="3" tint="-0.249977111117893"/>
      </bottom>
      <diagonal/>
    </border>
    <border>
      <left/>
      <right style="thin">
        <color theme="3" tint="-0.249977111117893"/>
      </right>
      <top style="thin">
        <color theme="3" tint="-0.249977111117893"/>
      </top>
      <bottom style="thin">
        <color theme="3" tint="-0.249977111117893"/>
      </bottom>
      <diagonal/>
    </border>
    <border>
      <left/>
      <right style="thin">
        <color indexed="64"/>
      </right>
      <top style="medium">
        <color theme="3" tint="-0.249977111117893"/>
      </top>
      <bottom style="medium">
        <color theme="3" tint="-0.249977111117893"/>
      </bottom>
      <diagonal/>
    </border>
    <border>
      <left style="medium">
        <color indexed="64"/>
      </left>
      <right style="thin">
        <color indexed="64"/>
      </right>
      <top style="thin">
        <color indexed="64"/>
      </top>
      <bottom/>
      <diagonal/>
    </border>
    <border>
      <left style="medium">
        <color indexed="64"/>
      </left>
      <right style="medium">
        <color indexed="64"/>
      </right>
      <top/>
      <bottom style="medium">
        <color rgb="FF000000"/>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top style="thin">
        <color indexed="64"/>
      </top>
      <bottom/>
      <diagonal/>
    </border>
    <border>
      <left style="medium">
        <color indexed="64"/>
      </left>
      <right/>
      <top style="thin">
        <color indexed="64"/>
      </top>
      <bottom style="thin">
        <color indexed="64"/>
      </bottom>
      <diagonal/>
    </border>
  </borders>
  <cellStyleXfs count="16">
    <xf numFmtId="0" fontId="0" fillId="0" borderId="0"/>
    <xf numFmtId="43" fontId="3" fillId="0" borderId="0" applyFont="0" applyFill="0" applyBorder="0" applyAlignment="0" applyProtection="0"/>
    <xf numFmtId="0" fontId="30" fillId="3" borderId="54">
      <alignment horizontal="center"/>
    </xf>
    <xf numFmtId="0" fontId="31" fillId="4" borderId="53">
      <alignment horizontal="center"/>
    </xf>
    <xf numFmtId="0" fontId="32" fillId="5" borderId="55">
      <alignment horizontal="center"/>
    </xf>
    <xf numFmtId="49" fontId="17" fillId="6" borderId="1">
      <alignment horizontal="right" wrapText="1"/>
      <protection locked="0"/>
    </xf>
    <xf numFmtId="49" fontId="17" fillId="7" borderId="2">
      <alignment horizontal="center" wrapText="1"/>
      <protection locked="0"/>
    </xf>
    <xf numFmtId="0" fontId="25" fillId="8" borderId="56">
      <alignment wrapText="1"/>
    </xf>
    <xf numFmtId="0" fontId="10" fillId="6" borderId="56">
      <alignment wrapText="1"/>
    </xf>
    <xf numFmtId="0" fontId="10" fillId="6" borderId="57" applyFill="0">
      <alignment wrapText="1"/>
      <protection locked="0"/>
    </xf>
    <xf numFmtId="0" fontId="10" fillId="0" borderId="0"/>
    <xf numFmtId="0" fontId="59" fillId="0" borderId="0" applyNumberFormat="0" applyFill="0" applyBorder="0" applyAlignment="0" applyProtection="0"/>
    <xf numFmtId="0" fontId="65" fillId="0" borderId="0"/>
    <xf numFmtId="0" fontId="78" fillId="24" borderId="0" applyNumberFormat="0" applyBorder="0" applyAlignment="0" applyProtection="0"/>
    <xf numFmtId="0" fontId="79" fillId="25" borderId="0" applyNumberFormat="0" applyBorder="0" applyAlignment="0" applyProtection="0"/>
    <xf numFmtId="0" fontId="2" fillId="26" borderId="0" applyNumberFormat="0" applyBorder="0" applyAlignment="0" applyProtection="0"/>
  </cellStyleXfs>
  <cellXfs count="812">
    <xf numFmtId="0" fontId="0" fillId="0" borderId="0" xfId="0"/>
    <xf numFmtId="0" fontId="0" fillId="2" borderId="3" xfId="0" applyFill="1" applyBorder="1"/>
    <xf numFmtId="0" fontId="0" fillId="2" borderId="0" xfId="0" applyFill="1" applyBorder="1"/>
    <xf numFmtId="0" fontId="0" fillId="2" borderId="4" xfId="0" applyFill="1" applyBorder="1"/>
    <xf numFmtId="0" fontId="0" fillId="2" borderId="3" xfId="0" applyFill="1" applyBorder="1" applyAlignment="1">
      <alignment horizontal="right"/>
    </xf>
    <xf numFmtId="0" fontId="0" fillId="2" borderId="7" xfId="0" applyFill="1" applyBorder="1"/>
    <xf numFmtId="0" fontId="0" fillId="2" borderId="9" xfId="0" applyFill="1" applyBorder="1"/>
    <xf numFmtId="0" fontId="0" fillId="2" borderId="10" xfId="0" applyFill="1" applyBorder="1" applyAlignment="1">
      <alignment horizontal="right"/>
    </xf>
    <xf numFmtId="0" fontId="0" fillId="0" borderId="0" xfId="0" applyBorder="1"/>
    <xf numFmtId="0" fontId="0" fillId="0" borderId="4" xfId="0" applyBorder="1"/>
    <xf numFmtId="0" fontId="0" fillId="0" borderId="13" xfId="0" applyBorder="1"/>
    <xf numFmtId="0" fontId="0" fillId="0" borderId="5" xfId="0" applyBorder="1"/>
    <xf numFmtId="0" fontId="0" fillId="0" borderId="6" xfId="0" applyBorder="1"/>
    <xf numFmtId="0" fontId="23" fillId="9" borderId="7" xfId="0" applyFont="1" applyFill="1" applyBorder="1"/>
    <xf numFmtId="0" fontId="10" fillId="10" borderId="19" xfId="0" applyFont="1" applyFill="1" applyBorder="1" applyAlignment="1">
      <alignment horizontal="center"/>
    </xf>
    <xf numFmtId="0" fontId="10" fillId="10" borderId="21" xfId="0" applyFont="1" applyFill="1" applyBorder="1" applyAlignment="1">
      <alignment horizontal="center"/>
    </xf>
    <xf numFmtId="0" fontId="0" fillId="10" borderId="22" xfId="0" applyFill="1" applyBorder="1" applyAlignment="1">
      <alignment horizontal="center"/>
    </xf>
    <xf numFmtId="0" fontId="0" fillId="10" borderId="24" xfId="0" applyFill="1" applyBorder="1" applyAlignment="1">
      <alignment horizontal="center"/>
    </xf>
    <xf numFmtId="10" fontId="5" fillId="6" borderId="1" xfId="0" applyNumberFormat="1" applyFont="1" applyFill="1" applyBorder="1" applyAlignment="1" applyProtection="1">
      <alignment horizontal="center"/>
      <protection locked="0"/>
    </xf>
    <xf numFmtId="0" fontId="5" fillId="6" borderId="1" xfId="0" applyFont="1" applyFill="1" applyBorder="1" applyAlignment="1" applyProtection="1">
      <alignment horizontal="center"/>
      <protection locked="0"/>
    </xf>
    <xf numFmtId="0" fontId="10" fillId="10" borderId="23" xfId="0" applyFont="1" applyFill="1" applyBorder="1" applyAlignment="1">
      <alignment horizontal="center"/>
    </xf>
    <xf numFmtId="0" fontId="23" fillId="9" borderId="9" xfId="0" applyFont="1" applyFill="1" applyBorder="1"/>
    <xf numFmtId="0" fontId="16" fillId="9" borderId="10" xfId="0" applyFont="1" applyFill="1" applyBorder="1"/>
    <xf numFmtId="0" fontId="0" fillId="10" borderId="20" xfId="0" applyFill="1" applyBorder="1" applyAlignment="1">
      <alignment horizontal="center"/>
    </xf>
    <xf numFmtId="0" fontId="26" fillId="13" borderId="15" xfId="0" applyFont="1" applyFill="1" applyBorder="1"/>
    <xf numFmtId="0" fontId="6" fillId="13" borderId="8" xfId="0" applyFont="1" applyFill="1" applyBorder="1"/>
    <xf numFmtId="0" fontId="0" fillId="2" borderId="1" xfId="0" applyFill="1" applyBorder="1" applyAlignment="1" applyProtection="1">
      <alignment horizontal="center"/>
      <protection locked="0"/>
    </xf>
    <xf numFmtId="0" fontId="10" fillId="2" borderId="1" xfId="0" applyFont="1" applyFill="1" applyBorder="1" applyAlignment="1" applyProtection="1">
      <alignment horizontal="center"/>
      <protection locked="0"/>
    </xf>
    <xf numFmtId="0" fontId="10" fillId="2" borderId="1" xfId="0" applyFont="1" applyFill="1" applyBorder="1" applyAlignment="1" applyProtection="1">
      <alignment horizontal="center"/>
    </xf>
    <xf numFmtId="0" fontId="8" fillId="6" borderId="1" xfId="0" applyFont="1" applyFill="1" applyBorder="1" applyAlignment="1" applyProtection="1">
      <alignment horizontal="center"/>
      <protection locked="0"/>
    </xf>
    <xf numFmtId="0" fontId="0" fillId="0" borderId="0" xfId="0" applyAlignment="1">
      <alignment wrapText="1"/>
    </xf>
    <xf numFmtId="2" fontId="6" fillId="13" borderId="17" xfId="0" applyNumberFormat="1" applyFont="1" applyFill="1" applyBorder="1" applyAlignment="1">
      <alignment horizontal="center"/>
    </xf>
    <xf numFmtId="0" fontId="5" fillId="6" borderId="1" xfId="0" applyFont="1" applyFill="1" applyBorder="1" applyAlignment="1" applyProtection="1">
      <alignment horizontal="right"/>
      <protection locked="0"/>
    </xf>
    <xf numFmtId="0" fontId="10" fillId="6" borderId="27" xfId="0" applyFont="1" applyFill="1" applyBorder="1" applyAlignment="1" applyProtection="1">
      <alignment horizontal="center"/>
      <protection locked="0"/>
    </xf>
    <xf numFmtId="0" fontId="5" fillId="6" borderId="27" xfId="0" applyFont="1" applyFill="1" applyBorder="1" applyAlignment="1" applyProtection="1">
      <alignment horizontal="right"/>
      <protection locked="0"/>
    </xf>
    <xf numFmtId="0" fontId="8" fillId="6" borderId="27" xfId="0" applyFont="1" applyFill="1" applyBorder="1" applyAlignment="1" applyProtection="1">
      <alignment horizontal="center"/>
      <protection locked="0"/>
    </xf>
    <xf numFmtId="0" fontId="8" fillId="6" borderId="12" xfId="0" applyFont="1" applyFill="1" applyBorder="1" applyAlignment="1" applyProtection="1">
      <alignment horizontal="center"/>
      <protection locked="0"/>
    </xf>
    <xf numFmtId="10" fontId="15" fillId="6" borderId="1" xfId="0" applyNumberFormat="1" applyFont="1" applyFill="1" applyBorder="1" applyAlignment="1" applyProtection="1">
      <alignment horizontal="center"/>
      <protection locked="0"/>
    </xf>
    <xf numFmtId="0" fontId="0" fillId="6" borderId="1" xfId="0" applyFill="1" applyBorder="1" applyProtection="1">
      <protection locked="0"/>
    </xf>
    <xf numFmtId="0" fontId="0" fillId="2" borderId="7" xfId="0" applyFill="1" applyBorder="1" applyProtection="1"/>
    <xf numFmtId="0" fontId="6" fillId="9" borderId="15" xfId="0" applyFont="1" applyFill="1" applyBorder="1" applyProtection="1"/>
    <xf numFmtId="0" fontId="15" fillId="9" borderId="8" xfId="0" applyFont="1" applyFill="1" applyBorder="1" applyProtection="1"/>
    <xf numFmtId="0" fontId="15" fillId="9" borderId="17" xfId="0" applyFont="1" applyFill="1" applyBorder="1" applyProtection="1"/>
    <xf numFmtId="0" fontId="4" fillId="10" borderId="13" xfId="0" applyFont="1" applyFill="1" applyBorder="1" applyProtection="1"/>
    <xf numFmtId="0" fontId="0" fillId="10" borderId="5" xfId="0" applyFill="1" applyBorder="1" applyProtection="1"/>
    <xf numFmtId="0" fontId="0" fillId="10" borderId="6" xfId="0" applyFill="1" applyBorder="1" applyProtection="1"/>
    <xf numFmtId="0" fontId="0" fillId="2" borderId="0" xfId="0" applyFill="1" applyBorder="1" applyProtection="1"/>
    <xf numFmtId="0" fontId="4" fillId="2" borderId="0" xfId="0" applyFont="1" applyFill="1" applyBorder="1" applyAlignment="1" applyProtection="1">
      <alignment horizontal="center"/>
    </xf>
    <xf numFmtId="0" fontId="4" fillId="2" borderId="0" xfId="0" applyFont="1" applyFill="1" applyBorder="1" applyProtection="1"/>
    <xf numFmtId="0" fontId="0" fillId="2" borderId="0" xfId="0" applyFill="1" applyBorder="1" applyAlignment="1" applyProtection="1">
      <alignment horizontal="center"/>
    </xf>
    <xf numFmtId="0" fontId="0" fillId="2" borderId="0" xfId="0" applyFill="1" applyBorder="1" applyAlignment="1" applyProtection="1">
      <alignment horizontal="right"/>
    </xf>
    <xf numFmtId="0" fontId="0" fillId="6" borderId="0" xfId="0" applyFill="1" applyBorder="1" applyProtection="1"/>
    <xf numFmtId="0" fontId="0" fillId="0" borderId="0" xfId="0" applyBorder="1" applyProtection="1"/>
    <xf numFmtId="0" fontId="4" fillId="9" borderId="15" xfId="0" applyFont="1" applyFill="1" applyBorder="1" applyProtection="1"/>
    <xf numFmtId="0" fontId="4" fillId="10" borderId="15" xfId="0" applyFont="1" applyFill="1" applyBorder="1" applyProtection="1"/>
    <xf numFmtId="0" fontId="0" fillId="10" borderId="8" xfId="0" applyFill="1" applyBorder="1" applyProtection="1"/>
    <xf numFmtId="0" fontId="0" fillId="10" borderId="17" xfId="0" applyFill="1" applyBorder="1" applyProtection="1"/>
    <xf numFmtId="0" fontId="4" fillId="2" borderId="1" xfId="0" applyFont="1" applyFill="1" applyBorder="1" applyAlignment="1" applyProtection="1">
      <alignment horizontal="center"/>
    </xf>
    <xf numFmtId="0" fontId="0" fillId="0" borderId="0" xfId="0" applyProtection="1"/>
    <xf numFmtId="0" fontId="4" fillId="6" borderId="8" xfId="0" applyFont="1" applyFill="1" applyBorder="1" applyProtection="1"/>
    <xf numFmtId="0" fontId="4" fillId="10" borderId="8" xfId="0" applyFont="1" applyFill="1" applyBorder="1" applyProtection="1"/>
    <xf numFmtId="0" fontId="4" fillId="10" borderId="17" xfId="0" applyFont="1" applyFill="1" applyBorder="1" applyProtection="1"/>
    <xf numFmtId="0" fontId="4" fillId="2" borderId="7" xfId="0" applyFont="1" applyFill="1" applyBorder="1" applyProtection="1"/>
    <xf numFmtId="0" fontId="10" fillId="6" borderId="27" xfId="0" applyFont="1" applyFill="1" applyBorder="1" applyAlignment="1" applyProtection="1">
      <alignment horizontal="center"/>
    </xf>
    <xf numFmtId="0" fontId="3" fillId="2" borderId="0" xfId="0" applyFont="1" applyFill="1" applyBorder="1" applyProtection="1"/>
    <xf numFmtId="0" fontId="10" fillId="9" borderId="11" xfId="0" applyFont="1" applyFill="1" applyBorder="1" applyAlignment="1" applyProtection="1">
      <alignment horizontal="center"/>
    </xf>
    <xf numFmtId="0" fontId="10" fillId="2" borderId="0" xfId="0" applyFont="1" applyFill="1" applyBorder="1" applyProtection="1"/>
    <xf numFmtId="0" fontId="10" fillId="10" borderId="8" xfId="0" applyFont="1" applyFill="1" applyBorder="1" applyProtection="1"/>
    <xf numFmtId="0" fontId="10" fillId="10" borderId="17" xfId="0" applyFont="1" applyFill="1" applyBorder="1" applyProtection="1"/>
    <xf numFmtId="0" fontId="9" fillId="2" borderId="0" xfId="0" applyFont="1" applyFill="1" applyBorder="1" applyAlignment="1" applyProtection="1">
      <alignment horizontal="center"/>
    </xf>
    <xf numFmtId="0" fontId="10" fillId="2" borderId="1" xfId="0" applyFont="1" applyFill="1" applyBorder="1" applyAlignment="1" applyProtection="1">
      <alignment horizontal="right"/>
    </xf>
    <xf numFmtId="0" fontId="10" fillId="2" borderId="0" xfId="0" applyFont="1" applyFill="1" applyBorder="1" applyAlignment="1" applyProtection="1">
      <alignment horizontal="center"/>
    </xf>
    <xf numFmtId="0" fontId="8" fillId="10" borderId="25" xfId="0" applyFont="1" applyFill="1" applyBorder="1" applyAlignment="1" applyProtection="1">
      <alignment horizontal="right"/>
    </xf>
    <xf numFmtId="0" fontId="8" fillId="10" borderId="26" xfId="0" applyFont="1" applyFill="1" applyBorder="1" applyAlignment="1" applyProtection="1">
      <alignment horizontal="left"/>
    </xf>
    <xf numFmtId="0" fontId="8" fillId="2" borderId="0" xfId="0" applyFont="1" applyFill="1" applyBorder="1" applyAlignment="1" applyProtection="1">
      <alignment horizontal="left"/>
    </xf>
    <xf numFmtId="0" fontId="10" fillId="2" borderId="5" xfId="0" applyFont="1" applyFill="1" applyBorder="1" applyProtection="1"/>
    <xf numFmtId="0" fontId="10" fillId="10" borderId="8" xfId="0" applyFont="1" applyFill="1" applyBorder="1" applyAlignment="1" applyProtection="1">
      <alignment horizontal="center"/>
    </xf>
    <xf numFmtId="0" fontId="10" fillId="2" borderId="0" xfId="0" applyFont="1" applyFill="1" applyBorder="1" applyAlignment="1" applyProtection="1">
      <alignment horizontal="right"/>
    </xf>
    <xf numFmtId="0" fontId="11" fillId="2" borderId="0" xfId="0" applyFont="1" applyFill="1" applyBorder="1" applyProtection="1"/>
    <xf numFmtId="0" fontId="11" fillId="2" borderId="0" xfId="0" applyFont="1" applyFill="1" applyBorder="1" applyAlignment="1" applyProtection="1">
      <alignment horizontal="center"/>
    </xf>
    <xf numFmtId="0" fontId="11" fillId="9" borderId="11" xfId="0" applyFont="1" applyFill="1" applyBorder="1" applyAlignment="1" applyProtection="1">
      <alignment horizontal="center"/>
    </xf>
    <xf numFmtId="1" fontId="23" fillId="11" borderId="11" xfId="0" applyNumberFormat="1" applyFont="1" applyFill="1" applyBorder="1" applyAlignment="1" applyProtection="1">
      <alignment horizontal="center"/>
    </xf>
    <xf numFmtId="0" fontId="10" fillId="6" borderId="0" xfId="0" applyFont="1" applyFill="1" applyBorder="1" applyProtection="1"/>
    <xf numFmtId="0" fontId="16" fillId="6" borderId="7" xfId="0" applyFont="1" applyFill="1" applyBorder="1" applyAlignment="1" applyProtection="1">
      <alignment horizontal="right"/>
    </xf>
    <xf numFmtId="1" fontId="23" fillId="6" borderId="7" xfId="0" applyNumberFormat="1" applyFont="1" applyFill="1" applyBorder="1" applyAlignment="1" applyProtection="1">
      <alignment horizontal="center"/>
    </xf>
    <xf numFmtId="0" fontId="10" fillId="9" borderId="10" xfId="0" applyFont="1" applyFill="1" applyBorder="1" applyProtection="1"/>
    <xf numFmtId="0" fontId="10" fillId="9" borderId="7" xfId="0" applyFont="1" applyFill="1" applyBorder="1" applyProtection="1"/>
    <xf numFmtId="0" fontId="10" fillId="9" borderId="7" xfId="0" applyFont="1" applyFill="1" applyBorder="1" applyAlignment="1" applyProtection="1">
      <alignment horizontal="center"/>
    </xf>
    <xf numFmtId="0" fontId="10" fillId="9" borderId="9" xfId="0" applyFont="1" applyFill="1" applyBorder="1" applyProtection="1"/>
    <xf numFmtId="0" fontId="16" fillId="9" borderId="3" xfId="0" applyFont="1" applyFill="1" applyBorder="1" applyProtection="1"/>
    <xf numFmtId="0" fontId="10" fillId="9" borderId="0" xfId="0" applyFont="1" applyFill="1" applyBorder="1" applyProtection="1"/>
    <xf numFmtId="0" fontId="10" fillId="9" borderId="0" xfId="0" applyFont="1" applyFill="1" applyBorder="1" applyAlignment="1" applyProtection="1">
      <alignment horizontal="center"/>
    </xf>
    <xf numFmtId="0" fontId="10" fillId="9" borderId="4" xfId="0" applyFont="1" applyFill="1" applyBorder="1" applyProtection="1"/>
    <xf numFmtId="0" fontId="0" fillId="9" borderId="13" xfId="0" applyFill="1" applyBorder="1" applyProtection="1"/>
    <xf numFmtId="0" fontId="10" fillId="9" borderId="5" xfId="0" applyFont="1" applyFill="1" applyBorder="1" applyProtection="1"/>
    <xf numFmtId="0" fontId="10" fillId="9" borderId="5" xfId="0" applyFont="1" applyFill="1" applyBorder="1" applyAlignment="1" applyProtection="1">
      <alignment horizontal="center"/>
    </xf>
    <xf numFmtId="0" fontId="10" fillId="9" borderId="6" xfId="0" applyFont="1" applyFill="1" applyBorder="1" applyProtection="1"/>
    <xf numFmtId="0" fontId="15" fillId="2" borderId="0" xfId="0" applyFont="1" applyFill="1" applyBorder="1" applyProtection="1"/>
    <xf numFmtId="0" fontId="4" fillId="9" borderId="11" xfId="0" applyFont="1" applyFill="1" applyBorder="1" applyAlignment="1" applyProtection="1">
      <alignment horizontal="center"/>
    </xf>
    <xf numFmtId="0" fontId="10" fillId="2" borderId="7" xfId="0" applyFont="1" applyFill="1" applyBorder="1" applyProtection="1"/>
    <xf numFmtId="0" fontId="19" fillId="2" borderId="0" xfId="0" applyFont="1" applyFill="1" applyBorder="1" applyProtection="1"/>
    <xf numFmtId="0" fontId="9" fillId="2" borderId="0" xfId="0" applyFont="1" applyFill="1" applyBorder="1" applyProtection="1"/>
    <xf numFmtId="0" fontId="15" fillId="2" borderId="0" xfId="0" applyFont="1" applyFill="1" applyBorder="1" applyAlignment="1" applyProtection="1">
      <alignment horizontal="center"/>
    </xf>
    <xf numFmtId="0" fontId="19" fillId="6" borderId="0" xfId="0" applyFont="1" applyFill="1" applyBorder="1" applyAlignment="1" applyProtection="1">
      <alignment horizontal="center"/>
    </xf>
    <xf numFmtId="9" fontId="10" fillId="2" borderId="0" xfId="0" applyNumberFormat="1" applyFont="1" applyFill="1" applyBorder="1" applyAlignment="1" applyProtection="1">
      <alignment horizontal="center"/>
    </xf>
    <xf numFmtId="0" fontId="19" fillId="2" borderId="0" xfId="0" applyFont="1" applyFill="1" applyBorder="1" applyAlignment="1" applyProtection="1">
      <alignment horizontal="left"/>
    </xf>
    <xf numFmtId="0" fontId="10" fillId="10" borderId="12" xfId="0" applyFont="1" applyFill="1" applyBorder="1" applyProtection="1"/>
    <xf numFmtId="0" fontId="10" fillId="10" borderId="27" xfId="0" applyFont="1" applyFill="1" applyBorder="1" applyAlignment="1" applyProtection="1">
      <alignment horizontal="right"/>
    </xf>
    <xf numFmtId="0" fontId="4" fillId="6" borderId="0" xfId="0" applyFont="1" applyFill="1" applyBorder="1" applyProtection="1"/>
    <xf numFmtId="0" fontId="10" fillId="6" borderId="0" xfId="0" applyFont="1" applyFill="1" applyBorder="1" applyAlignment="1" applyProtection="1">
      <alignment horizontal="center"/>
    </xf>
    <xf numFmtId="0" fontId="15" fillId="6" borderId="1" xfId="0" applyFont="1" applyFill="1" applyBorder="1" applyAlignment="1" applyProtection="1">
      <alignment horizontal="right"/>
    </xf>
    <xf numFmtId="0" fontId="10" fillId="6" borderId="1" xfId="0" applyFont="1" applyFill="1" applyBorder="1" applyAlignment="1" applyProtection="1">
      <alignment horizontal="center"/>
    </xf>
    <xf numFmtId="2" fontId="10" fillId="9" borderId="11" xfId="0" applyNumberFormat="1" applyFont="1" applyFill="1" applyBorder="1" applyAlignment="1" applyProtection="1">
      <alignment horizontal="center"/>
    </xf>
    <xf numFmtId="0" fontId="10" fillId="10" borderId="21" xfId="0" applyFont="1" applyFill="1" applyBorder="1" applyAlignment="1" applyProtection="1">
      <alignment horizontal="right"/>
    </xf>
    <xf numFmtId="0" fontId="10" fillId="10" borderId="23" xfId="0" applyFont="1" applyFill="1" applyBorder="1" applyAlignment="1" applyProtection="1">
      <alignment horizontal="right"/>
    </xf>
    <xf numFmtId="0" fontId="19" fillId="6" borderId="0" xfId="0" applyFont="1" applyFill="1" applyBorder="1" applyProtection="1"/>
    <xf numFmtId="0" fontId="15" fillId="6" borderId="0" xfId="0" applyFont="1" applyFill="1" applyBorder="1" applyProtection="1"/>
    <xf numFmtId="0" fontId="13" fillId="7" borderId="11" xfId="0" applyFont="1" applyFill="1" applyBorder="1" applyAlignment="1" applyProtection="1">
      <alignment horizontal="center"/>
    </xf>
    <xf numFmtId="0" fontId="19" fillId="6" borderId="5" xfId="0" applyFont="1" applyFill="1" applyBorder="1" applyProtection="1"/>
    <xf numFmtId="0" fontId="4" fillId="2" borderId="7" xfId="0" applyFont="1" applyFill="1" applyBorder="1" applyAlignment="1" applyProtection="1">
      <alignment horizontal="center"/>
    </xf>
    <xf numFmtId="0" fontId="13" fillId="2" borderId="0" xfId="0" applyFont="1" applyFill="1" applyBorder="1" applyAlignment="1" applyProtection="1">
      <alignment horizontal="left"/>
    </xf>
    <xf numFmtId="0" fontId="10" fillId="6" borderId="0" xfId="0" applyFont="1" applyFill="1" applyBorder="1" applyAlignment="1" applyProtection="1">
      <alignment horizontal="right"/>
    </xf>
    <xf numFmtId="0" fontId="8" fillId="6" borderId="0" xfId="0" applyFont="1" applyFill="1" applyBorder="1" applyAlignment="1" applyProtection="1">
      <alignment horizontal="right"/>
    </xf>
    <xf numFmtId="0" fontId="5" fillId="6" borderId="1" xfId="0" applyFont="1" applyFill="1" applyBorder="1" applyProtection="1"/>
    <xf numFmtId="164" fontId="10" fillId="6" borderId="1" xfId="0" applyNumberFormat="1" applyFont="1" applyFill="1" applyBorder="1" applyAlignment="1" applyProtection="1">
      <alignment horizontal="center"/>
    </xf>
    <xf numFmtId="0" fontId="21" fillId="6" borderId="0" xfId="0" applyFont="1" applyFill="1" applyBorder="1" applyAlignment="1" applyProtection="1">
      <alignment horizontal="left"/>
    </xf>
    <xf numFmtId="0" fontId="8" fillId="6" borderId="1" xfId="0" applyFont="1" applyFill="1" applyBorder="1" applyAlignment="1" applyProtection="1">
      <alignment horizontal="right"/>
    </xf>
    <xf numFmtId="0" fontId="5" fillId="6" borderId="1" xfId="0" applyFont="1" applyFill="1" applyBorder="1" applyAlignment="1" applyProtection="1">
      <alignment horizontal="right"/>
    </xf>
    <xf numFmtId="0" fontId="4" fillId="6" borderId="0" xfId="0" applyFont="1" applyFill="1" applyBorder="1" applyAlignment="1" applyProtection="1">
      <alignment horizontal="center"/>
    </xf>
    <xf numFmtId="0" fontId="18" fillId="6" borderId="0" xfId="0" applyFont="1" applyFill="1" applyBorder="1" applyAlignment="1" applyProtection="1">
      <alignment horizontal="right"/>
    </xf>
    <xf numFmtId="7" fontId="0" fillId="6" borderId="0" xfId="0" applyNumberFormat="1" applyFill="1" applyBorder="1" applyProtection="1"/>
    <xf numFmtId="0" fontId="0" fillId="6" borderId="0" xfId="0" applyFill="1" applyBorder="1" applyAlignment="1" applyProtection="1">
      <alignment horizontal="center"/>
    </xf>
    <xf numFmtId="2" fontId="0" fillId="6" borderId="0" xfId="0" applyNumberFormat="1" applyFill="1" applyBorder="1" applyAlignment="1" applyProtection="1">
      <alignment horizontal="center"/>
    </xf>
    <xf numFmtId="0" fontId="15" fillId="6" borderId="0" xfId="0" applyFont="1" applyFill="1" applyBorder="1" applyAlignment="1" applyProtection="1">
      <alignment horizontal="right"/>
    </xf>
    <xf numFmtId="0" fontId="4" fillId="10" borderId="19" xfId="0" applyFont="1" applyFill="1" applyBorder="1" applyAlignment="1" applyProtection="1">
      <alignment horizontal="center"/>
    </xf>
    <xf numFmtId="0" fontId="4" fillId="10" borderId="20" xfId="0" applyFont="1" applyFill="1" applyBorder="1" applyAlignment="1" applyProtection="1">
      <alignment horizontal="center"/>
    </xf>
    <xf numFmtId="0" fontId="0" fillId="2" borderId="0" xfId="0" applyFill="1" applyBorder="1" applyAlignment="1" applyProtection="1">
      <alignment horizontal="left"/>
    </xf>
    <xf numFmtId="0" fontId="0" fillId="10" borderId="21" xfId="0" applyFill="1" applyBorder="1" applyAlignment="1" applyProtection="1">
      <alignment horizontal="right"/>
    </xf>
    <xf numFmtId="0" fontId="0" fillId="10" borderId="22" xfId="0" applyFill="1" applyBorder="1" applyAlignment="1" applyProtection="1">
      <alignment horizontal="center"/>
    </xf>
    <xf numFmtId="9" fontId="0" fillId="2" borderId="0" xfId="0" applyNumberFormat="1" applyFill="1" applyBorder="1" applyAlignment="1" applyProtection="1">
      <alignment horizontal="center"/>
    </xf>
    <xf numFmtId="0" fontId="0" fillId="10" borderId="24" xfId="0" applyFill="1" applyBorder="1" applyAlignment="1" applyProtection="1">
      <alignment horizontal="center"/>
    </xf>
    <xf numFmtId="9" fontId="17" fillId="2" borderId="0" xfId="0" applyNumberFormat="1" applyFont="1" applyFill="1" applyBorder="1" applyAlignment="1" applyProtection="1">
      <alignment horizontal="left"/>
    </xf>
    <xf numFmtId="0" fontId="0" fillId="6" borderId="0" xfId="0" applyFill="1" applyBorder="1" applyAlignment="1" applyProtection="1">
      <alignment horizontal="right"/>
    </xf>
    <xf numFmtId="0" fontId="0" fillId="6" borderId="5" xfId="0" applyFill="1" applyBorder="1" applyProtection="1"/>
    <xf numFmtId="0" fontId="0" fillId="6" borderId="1" xfId="0" applyFill="1" applyBorder="1" applyAlignment="1" applyProtection="1">
      <alignment horizontal="center"/>
    </xf>
    <xf numFmtId="0" fontId="15" fillId="0" borderId="0" xfId="0" applyFont="1" applyBorder="1" applyProtection="1"/>
    <xf numFmtId="0" fontId="15" fillId="2" borderId="0" xfId="0" applyFont="1" applyFill="1" applyBorder="1" applyAlignment="1" applyProtection="1">
      <alignment horizontal="right"/>
    </xf>
    <xf numFmtId="0" fontId="15" fillId="0" borderId="3" xfId="0" applyFont="1" applyBorder="1" applyAlignment="1" applyProtection="1">
      <alignment horizontal="right"/>
    </xf>
    <xf numFmtId="0" fontId="0" fillId="10" borderId="19" xfId="0" applyFill="1" applyBorder="1" applyAlignment="1" applyProtection="1">
      <alignment horizontal="right"/>
    </xf>
    <xf numFmtId="0" fontId="0" fillId="10" borderId="20" xfId="0" applyFill="1" applyBorder="1" applyAlignment="1" applyProtection="1">
      <alignment horizontal="center"/>
    </xf>
    <xf numFmtId="0" fontId="0" fillId="10" borderId="19" xfId="0" applyFill="1" applyBorder="1" applyAlignment="1" applyProtection="1">
      <alignment horizontal="center"/>
    </xf>
    <xf numFmtId="9" fontId="0" fillId="10" borderId="20" xfId="0" applyNumberFormat="1" applyFill="1" applyBorder="1" applyAlignment="1" applyProtection="1">
      <alignment horizontal="center"/>
    </xf>
    <xf numFmtId="0" fontId="15" fillId="10" borderId="21" xfId="0" applyFont="1" applyFill="1" applyBorder="1" applyAlignment="1" applyProtection="1">
      <alignment horizontal="center"/>
    </xf>
    <xf numFmtId="9" fontId="10" fillId="10" borderId="22" xfId="0" applyNumberFormat="1" applyFont="1" applyFill="1" applyBorder="1" applyAlignment="1" applyProtection="1">
      <alignment horizontal="center"/>
    </xf>
    <xf numFmtId="0" fontId="0" fillId="10" borderId="23" xfId="0" applyFill="1" applyBorder="1" applyAlignment="1" applyProtection="1">
      <alignment horizontal="center"/>
    </xf>
    <xf numFmtId="9" fontId="17" fillId="10" borderId="24" xfId="0" applyNumberFormat="1" applyFont="1" applyFill="1" applyBorder="1" applyAlignment="1" applyProtection="1">
      <alignment horizontal="left"/>
    </xf>
    <xf numFmtId="0" fontId="4" fillId="9" borderId="15" xfId="0" applyFont="1" applyFill="1" applyBorder="1" applyAlignment="1" applyProtection="1">
      <alignment horizontal="center"/>
    </xf>
    <xf numFmtId="1" fontId="10" fillId="2" borderId="0" xfId="0" applyNumberFormat="1" applyFont="1" applyFill="1" applyBorder="1" applyAlignment="1" applyProtection="1">
      <alignment horizontal="center"/>
    </xf>
    <xf numFmtId="1" fontId="17" fillId="2" borderId="0" xfId="0" applyNumberFormat="1" applyFont="1" applyFill="1" applyBorder="1" applyAlignment="1" applyProtection="1">
      <alignment horizontal="center"/>
    </xf>
    <xf numFmtId="0" fontId="0" fillId="6" borderId="1" xfId="0" applyFill="1" applyBorder="1" applyProtection="1"/>
    <xf numFmtId="0" fontId="4" fillId="10" borderId="11" xfId="0" applyFont="1" applyFill="1" applyBorder="1" applyAlignment="1" applyProtection="1">
      <alignment horizontal="center"/>
    </xf>
    <xf numFmtId="0" fontId="0" fillId="6" borderId="0" xfId="0" applyFill="1" applyProtection="1"/>
    <xf numFmtId="0" fontId="16" fillId="9" borderId="15" xfId="0" applyFont="1" applyFill="1" applyBorder="1" applyProtection="1"/>
    <xf numFmtId="0" fontId="0" fillId="9" borderId="8" xfId="0" applyFill="1" applyBorder="1" applyProtection="1"/>
    <xf numFmtId="0" fontId="0" fillId="9" borderId="17" xfId="0" applyFill="1" applyBorder="1" applyProtection="1"/>
    <xf numFmtId="0" fontId="13" fillId="9" borderId="15" xfId="0" applyFont="1" applyFill="1" applyBorder="1" applyProtection="1"/>
    <xf numFmtId="0" fontId="4" fillId="12" borderId="15" xfId="0" applyFont="1" applyFill="1" applyBorder="1" applyProtection="1"/>
    <xf numFmtId="0" fontId="0" fillId="12" borderId="8" xfId="0" applyFill="1" applyBorder="1" applyProtection="1"/>
    <xf numFmtId="0" fontId="10" fillId="12" borderId="8" xfId="0" applyFont="1" applyFill="1" applyBorder="1" applyProtection="1"/>
    <xf numFmtId="1" fontId="10" fillId="12" borderId="8" xfId="0" applyNumberFormat="1" applyFont="1" applyFill="1" applyBorder="1" applyAlignment="1" applyProtection="1">
      <alignment horizontal="center"/>
    </xf>
    <xf numFmtId="0" fontId="13" fillId="6" borderId="0" xfId="0" applyFont="1" applyFill="1" applyBorder="1" applyProtection="1"/>
    <xf numFmtId="2" fontId="23" fillId="11" borderId="11" xfId="0" applyNumberFormat="1" applyFont="1" applyFill="1" applyBorder="1" applyAlignment="1" applyProtection="1">
      <alignment horizontal="center"/>
    </xf>
    <xf numFmtId="10" fontId="6" fillId="16" borderId="11" xfId="0" applyNumberFormat="1" applyFont="1" applyFill="1" applyBorder="1" applyAlignment="1" applyProtection="1">
      <alignment horizontal="center"/>
      <protection locked="0"/>
    </xf>
    <xf numFmtId="2" fontId="16" fillId="17" borderId="11" xfId="0" applyNumberFormat="1" applyFont="1" applyFill="1" applyBorder="1" applyAlignment="1">
      <alignment horizontal="center"/>
    </xf>
    <xf numFmtId="2" fontId="6" fillId="17" borderId="11" xfId="0" applyNumberFormat="1" applyFont="1" applyFill="1" applyBorder="1" applyAlignment="1">
      <alignment horizontal="center"/>
    </xf>
    <xf numFmtId="2" fontId="7" fillId="18" borderId="11" xfId="0" applyNumberFormat="1" applyFont="1" applyFill="1" applyBorder="1" applyAlignment="1">
      <alignment horizontal="center"/>
    </xf>
    <xf numFmtId="0" fontId="0" fillId="19" borderId="10" xfId="0" applyFill="1" applyBorder="1"/>
    <xf numFmtId="0" fontId="0" fillId="19" borderId="7" xfId="0" applyFill="1" applyBorder="1"/>
    <xf numFmtId="0" fontId="0" fillId="19" borderId="9" xfId="0" applyFill="1" applyBorder="1"/>
    <xf numFmtId="0" fontId="6" fillId="19" borderId="3" xfId="0" applyFont="1" applyFill="1" applyBorder="1"/>
    <xf numFmtId="0" fontId="0" fillId="19" borderId="0" xfId="0" applyFill="1" applyBorder="1"/>
    <xf numFmtId="0" fontId="0" fillId="19" borderId="4" xfId="0" applyFill="1" applyBorder="1"/>
    <xf numFmtId="0" fontId="6" fillId="19" borderId="15" xfId="0" applyFont="1" applyFill="1" applyBorder="1" applyAlignment="1">
      <alignment horizontal="center"/>
    </xf>
    <xf numFmtId="0" fontId="0" fillId="19" borderId="3" xfId="0" applyFill="1" applyBorder="1"/>
    <xf numFmtId="2" fontId="6" fillId="19" borderId="11" xfId="0" applyNumberFormat="1" applyFont="1" applyFill="1" applyBorder="1" applyAlignment="1">
      <alignment horizontal="center"/>
    </xf>
    <xf numFmtId="0" fontId="0" fillId="19" borderId="0" xfId="0" applyFill="1" applyBorder="1" applyAlignment="1">
      <alignment horizontal="right"/>
    </xf>
    <xf numFmtId="2" fontId="22" fillId="19" borderId="29" xfId="0" applyNumberFormat="1" applyFont="1" applyFill="1" applyBorder="1" applyAlignment="1">
      <alignment horizontal="center"/>
    </xf>
    <xf numFmtId="0" fontId="16" fillId="19" borderId="0" xfId="0" applyFont="1" applyFill="1" applyBorder="1"/>
    <xf numFmtId="0" fontId="22" fillId="19" borderId="3" xfId="0" applyFont="1" applyFill="1" applyBorder="1"/>
    <xf numFmtId="0" fontId="22" fillId="19" borderId="0" xfId="0" applyFont="1" applyFill="1" applyBorder="1"/>
    <xf numFmtId="2" fontId="0" fillId="19" borderId="0" xfId="0" applyNumberFormat="1" applyFill="1" applyBorder="1" applyAlignment="1">
      <alignment horizontal="center"/>
    </xf>
    <xf numFmtId="2" fontId="0" fillId="19" borderId="29" xfId="0" applyNumberFormat="1" applyFill="1" applyBorder="1" applyAlignment="1">
      <alignment horizontal="center"/>
    </xf>
    <xf numFmtId="0" fontId="16" fillId="19" borderId="3" xfId="0" applyFont="1" applyFill="1" applyBorder="1" applyAlignment="1">
      <alignment horizontal="right"/>
    </xf>
    <xf numFmtId="0" fontId="16" fillId="19" borderId="0" xfId="0" applyFont="1" applyFill="1" applyBorder="1" applyAlignment="1">
      <alignment horizontal="right"/>
    </xf>
    <xf numFmtId="2" fontId="6" fillId="19" borderId="0" xfId="0" applyNumberFormat="1" applyFont="1" applyFill="1" applyBorder="1" applyAlignment="1">
      <alignment horizontal="center"/>
    </xf>
    <xf numFmtId="0" fontId="0" fillId="19" borderId="15" xfId="0" applyFill="1" applyBorder="1"/>
    <xf numFmtId="0" fontId="16" fillId="19" borderId="17" xfId="0" applyFont="1" applyFill="1" applyBorder="1" applyAlignment="1">
      <alignment horizontal="right"/>
    </xf>
    <xf numFmtId="0" fontId="0" fillId="19" borderId="13" xfId="0" applyFill="1" applyBorder="1"/>
    <xf numFmtId="0" fontId="0" fillId="19" borderId="5" xfId="0" applyFill="1" applyBorder="1"/>
    <xf numFmtId="0" fontId="0" fillId="19" borderId="6" xfId="0" applyFill="1" applyBorder="1"/>
    <xf numFmtId="0" fontId="10" fillId="9" borderId="8" xfId="0" applyFont="1" applyFill="1" applyBorder="1" applyProtection="1"/>
    <xf numFmtId="0" fontId="10" fillId="9" borderId="17" xfId="0" applyFont="1" applyFill="1" applyBorder="1" applyProtection="1"/>
    <xf numFmtId="0" fontId="4" fillId="10" borderId="10" xfId="0" applyFont="1" applyFill="1" applyBorder="1" applyProtection="1"/>
    <xf numFmtId="49" fontId="8" fillId="6" borderId="1" xfId="5" applyFont="1" applyBorder="1" applyAlignment="1" applyProtection="1">
      <alignment horizontal="center" wrapText="1"/>
    </xf>
    <xf numFmtId="49" fontId="8" fillId="6" borderId="0" xfId="5" applyFont="1" applyBorder="1" applyAlignment="1" applyProtection="1">
      <alignment horizontal="center" wrapText="1"/>
    </xf>
    <xf numFmtId="10" fontId="8" fillId="6" borderId="0" xfId="5" applyNumberFormat="1" applyFont="1" applyBorder="1" applyAlignment="1" applyProtection="1">
      <alignment horizontal="center" wrapText="1"/>
    </xf>
    <xf numFmtId="0" fontId="12" fillId="2" borderId="5" xfId="0" applyFont="1" applyFill="1" applyBorder="1" applyProtection="1"/>
    <xf numFmtId="49" fontId="5" fillId="6" borderId="1" xfId="5" applyFont="1" applyBorder="1" applyAlignment="1" applyProtection="1">
      <alignment horizontal="center" wrapText="1"/>
    </xf>
    <xf numFmtId="0" fontId="10" fillId="10" borderId="1" xfId="0" applyFont="1" applyFill="1" applyBorder="1" applyAlignment="1" applyProtection="1">
      <alignment horizontal="center"/>
    </xf>
    <xf numFmtId="9" fontId="10" fillId="10" borderId="1" xfId="0" applyNumberFormat="1" applyFont="1" applyFill="1" applyBorder="1" applyAlignment="1" applyProtection="1">
      <alignment horizontal="center"/>
    </xf>
    <xf numFmtId="0" fontId="15" fillId="10" borderId="1" xfId="0" applyFont="1" applyFill="1" applyBorder="1" applyAlignment="1" applyProtection="1">
      <alignment horizontal="center"/>
    </xf>
    <xf numFmtId="9" fontId="15" fillId="10" borderId="1" xfId="0" applyNumberFormat="1" applyFont="1" applyFill="1" applyBorder="1" applyAlignment="1" applyProtection="1">
      <alignment horizontal="center"/>
    </xf>
    <xf numFmtId="0" fontId="8" fillId="2" borderId="0" xfId="0" applyFont="1" applyFill="1" applyBorder="1" applyAlignment="1" applyProtection="1">
      <alignment horizontal="center"/>
    </xf>
    <xf numFmtId="0" fontId="5" fillId="6" borderId="29" xfId="0" applyFont="1" applyFill="1" applyBorder="1" applyAlignment="1" applyProtection="1">
      <alignment horizontal="center"/>
    </xf>
    <xf numFmtId="0" fontId="4" fillId="10" borderId="7" xfId="0" applyFont="1" applyFill="1" applyBorder="1" applyProtection="1"/>
    <xf numFmtId="0" fontId="13" fillId="6" borderId="0" xfId="0" applyFont="1" applyFill="1" applyBorder="1" applyAlignment="1" applyProtection="1">
      <alignment horizontal="center"/>
    </xf>
    <xf numFmtId="2" fontId="16" fillId="11" borderId="17" xfId="0" applyNumberFormat="1" applyFont="1" applyFill="1" applyBorder="1" applyAlignment="1" applyProtection="1">
      <alignment horizontal="center"/>
    </xf>
    <xf numFmtId="0" fontId="6" fillId="2" borderId="7" xfId="0" applyFont="1" applyFill="1" applyBorder="1" applyAlignment="1" applyProtection="1">
      <alignment horizontal="center"/>
    </xf>
    <xf numFmtId="2" fontId="0" fillId="6" borderId="1" xfId="0" applyNumberFormat="1" applyFill="1" applyBorder="1" applyAlignment="1" applyProtection="1">
      <alignment horizontal="center"/>
    </xf>
    <xf numFmtId="0" fontId="15" fillId="6" borderId="0" xfId="0" applyFont="1" applyFill="1" applyBorder="1" applyAlignment="1" applyProtection="1">
      <alignment horizontal="center"/>
    </xf>
    <xf numFmtId="2" fontId="8" fillId="6" borderId="1" xfId="0" applyNumberFormat="1" applyFont="1" applyFill="1" applyBorder="1" applyAlignment="1" applyProtection="1">
      <alignment horizontal="center"/>
    </xf>
    <xf numFmtId="1" fontId="0" fillId="6" borderId="1" xfId="0" applyNumberFormat="1" applyFill="1" applyBorder="1" applyAlignment="1" applyProtection="1">
      <alignment horizontal="center"/>
    </xf>
    <xf numFmtId="7" fontId="15" fillId="6" borderId="0" xfId="0" applyNumberFormat="1" applyFont="1" applyFill="1" applyBorder="1" applyAlignment="1" applyProtection="1">
      <alignment horizontal="center" wrapText="1"/>
    </xf>
    <xf numFmtId="0" fontId="0" fillId="6" borderId="0" xfId="0" applyFill="1" applyBorder="1" applyAlignment="1" applyProtection="1">
      <alignment horizontal="center" wrapText="1"/>
    </xf>
    <xf numFmtId="1" fontId="0" fillId="6" borderId="0" xfId="0" applyNumberFormat="1" applyFill="1" applyBorder="1" applyAlignment="1" applyProtection="1">
      <alignment horizontal="center"/>
    </xf>
    <xf numFmtId="0" fontId="24" fillId="6" borderId="0" xfId="0" applyFont="1" applyFill="1" applyBorder="1" applyAlignment="1" applyProtection="1">
      <alignment horizontal="left"/>
    </xf>
    <xf numFmtId="7" fontId="15" fillId="6" borderId="0" xfId="0" applyNumberFormat="1" applyFont="1" applyFill="1" applyBorder="1" applyProtection="1"/>
    <xf numFmtId="0" fontId="13" fillId="6" borderId="11" xfId="0" applyFont="1" applyFill="1" applyBorder="1" applyAlignment="1" applyProtection="1">
      <alignment horizontal="right"/>
    </xf>
    <xf numFmtId="2" fontId="13" fillId="6" borderId="11" xfId="0" applyNumberFormat="1" applyFont="1" applyFill="1" applyBorder="1" applyAlignment="1" applyProtection="1">
      <alignment horizontal="center"/>
    </xf>
    <xf numFmtId="0" fontId="0" fillId="2" borderId="5" xfId="0" applyFill="1" applyBorder="1" applyProtection="1"/>
    <xf numFmtId="0" fontId="6" fillId="6" borderId="7" xfId="0" applyFont="1" applyFill="1" applyBorder="1" applyAlignment="1" applyProtection="1">
      <alignment horizontal="center"/>
    </xf>
    <xf numFmtId="0" fontId="0" fillId="6" borderId="7" xfId="0" applyFill="1" applyBorder="1" applyProtection="1"/>
    <xf numFmtId="0" fontId="13" fillId="6" borderId="0" xfId="0" applyFont="1" applyFill="1" applyBorder="1" applyAlignment="1" applyProtection="1">
      <alignment horizontal="left"/>
    </xf>
    <xf numFmtId="0" fontId="13" fillId="6" borderId="0" xfId="0" applyFont="1" applyFill="1" applyBorder="1" applyAlignment="1" applyProtection="1">
      <alignment horizontal="right"/>
    </xf>
    <xf numFmtId="1" fontId="13" fillId="6" borderId="0" xfId="0" applyNumberFormat="1" applyFont="1" applyFill="1" applyBorder="1" applyAlignment="1" applyProtection="1">
      <alignment horizontal="center"/>
    </xf>
    <xf numFmtId="0" fontId="8" fillId="0" borderId="0" xfId="0" applyFont="1" applyBorder="1" applyAlignment="1" applyProtection="1">
      <alignment horizontal="right"/>
    </xf>
    <xf numFmtId="0" fontId="8" fillId="6" borderId="0" xfId="0" applyFont="1" applyFill="1" applyBorder="1" applyProtection="1"/>
    <xf numFmtId="0" fontId="10" fillId="6" borderId="11" xfId="0" applyFont="1" applyFill="1" applyBorder="1" applyAlignment="1" applyProtection="1">
      <alignment horizontal="right"/>
    </xf>
    <xf numFmtId="0" fontId="0" fillId="6" borderId="11" xfId="0" applyFill="1" applyBorder="1" applyAlignment="1" applyProtection="1">
      <alignment horizontal="center"/>
    </xf>
    <xf numFmtId="10" fontId="8" fillId="6" borderId="0" xfId="0" applyNumberFormat="1" applyFont="1" applyFill="1" applyBorder="1" applyAlignment="1" applyProtection="1">
      <alignment horizontal="center"/>
    </xf>
    <xf numFmtId="9" fontId="8" fillId="6" borderId="0" xfId="0" applyNumberFormat="1" applyFont="1" applyFill="1" applyBorder="1" applyAlignment="1" applyProtection="1">
      <alignment horizontal="center"/>
    </xf>
    <xf numFmtId="0" fontId="8" fillId="10" borderId="38" xfId="0" applyFont="1" applyFill="1" applyBorder="1" applyAlignment="1" applyProtection="1">
      <alignment horizontal="right"/>
    </xf>
    <xf numFmtId="0" fontId="8" fillId="10" borderId="30" xfId="0" applyFont="1" applyFill="1" applyBorder="1" applyAlignment="1" applyProtection="1">
      <alignment horizontal="center"/>
    </xf>
    <xf numFmtId="9" fontId="8" fillId="10" borderId="20" xfId="0" applyNumberFormat="1" applyFont="1" applyFill="1" applyBorder="1" applyAlignment="1" applyProtection="1">
      <alignment horizontal="center"/>
    </xf>
    <xf numFmtId="0" fontId="8" fillId="10" borderId="40" xfId="0" applyFont="1" applyFill="1" applyBorder="1" applyAlignment="1" applyProtection="1">
      <alignment horizontal="right"/>
    </xf>
    <xf numFmtId="0" fontId="8" fillId="10" borderId="27" xfId="0" applyFont="1" applyFill="1" applyBorder="1" applyAlignment="1" applyProtection="1">
      <alignment horizontal="center"/>
    </xf>
    <xf numFmtId="0" fontId="8" fillId="10" borderId="1" xfId="0" applyFont="1" applyFill="1" applyBorder="1" applyAlignment="1" applyProtection="1">
      <alignment horizontal="center"/>
    </xf>
    <xf numFmtId="9" fontId="8" fillId="10" borderId="22" xfId="0" applyNumberFormat="1" applyFont="1" applyFill="1" applyBorder="1" applyAlignment="1" applyProtection="1">
      <alignment horizontal="center"/>
    </xf>
    <xf numFmtId="0" fontId="8" fillId="10" borderId="39" xfId="0" applyFont="1" applyFill="1" applyBorder="1" applyAlignment="1" applyProtection="1">
      <alignment horizontal="right"/>
    </xf>
    <xf numFmtId="0" fontId="8" fillId="10" borderId="31" xfId="0" applyFont="1" applyFill="1" applyBorder="1" applyAlignment="1" applyProtection="1">
      <alignment horizontal="center"/>
    </xf>
    <xf numFmtId="9" fontId="8" fillId="10" borderId="24" xfId="0" applyNumberFormat="1" applyFont="1" applyFill="1" applyBorder="1" applyAlignment="1" applyProtection="1">
      <alignment horizontal="left"/>
    </xf>
    <xf numFmtId="1" fontId="10" fillId="2" borderId="7" xfId="0" applyNumberFormat="1" applyFont="1" applyFill="1" applyBorder="1" applyAlignment="1" applyProtection="1">
      <alignment horizontal="center"/>
    </xf>
    <xf numFmtId="10" fontId="8" fillId="6" borderId="1" xfId="5" applyNumberFormat="1" applyFont="1" applyBorder="1" applyAlignment="1" applyProtection="1">
      <alignment horizontal="center" wrapText="1"/>
      <protection locked="0"/>
    </xf>
    <xf numFmtId="2" fontId="0" fillId="6" borderId="1" xfId="0" applyNumberFormat="1" applyFill="1" applyBorder="1" applyAlignment="1" applyProtection="1">
      <alignment horizontal="center"/>
      <protection locked="0"/>
    </xf>
    <xf numFmtId="7" fontId="0" fillId="6" borderId="1" xfId="0" applyNumberFormat="1" applyFill="1" applyBorder="1" applyAlignment="1" applyProtection="1">
      <alignment horizontal="center"/>
      <protection locked="0"/>
    </xf>
    <xf numFmtId="1" fontId="0" fillId="6" borderId="1" xfId="0" applyNumberFormat="1" applyFill="1" applyBorder="1" applyAlignment="1" applyProtection="1">
      <alignment horizontal="center"/>
      <protection locked="0"/>
    </xf>
    <xf numFmtId="10" fontId="8" fillId="6" borderId="11" xfId="0" applyNumberFormat="1" applyFont="1" applyFill="1" applyBorder="1" applyAlignment="1" applyProtection="1">
      <alignment horizontal="center"/>
      <protection locked="0"/>
    </xf>
    <xf numFmtId="0" fontId="22" fillId="2" borderId="16" xfId="0" applyFont="1" applyFill="1" applyBorder="1" applyAlignment="1" applyProtection="1">
      <alignment horizontal="center"/>
      <protection locked="0"/>
    </xf>
    <xf numFmtId="0" fontId="22" fillId="2" borderId="1" xfId="0" applyFont="1" applyFill="1" applyBorder="1" applyAlignment="1" applyProtection="1">
      <alignment horizontal="center"/>
      <protection locked="0"/>
    </xf>
    <xf numFmtId="0" fontId="10" fillId="10" borderId="50" xfId="0" applyFont="1" applyFill="1" applyBorder="1" applyProtection="1"/>
    <xf numFmtId="0" fontId="10" fillId="10" borderId="27" xfId="0" applyFont="1" applyFill="1" applyBorder="1" applyAlignment="1" applyProtection="1">
      <alignment horizontal="center"/>
    </xf>
    <xf numFmtId="0" fontId="10" fillId="10" borderId="18" xfId="0" applyFont="1" applyFill="1" applyBorder="1" applyProtection="1"/>
    <xf numFmtId="0" fontId="10" fillId="10" borderId="18" xfId="0" applyFont="1" applyFill="1" applyBorder="1" applyAlignment="1" applyProtection="1">
      <alignment horizontal="right"/>
    </xf>
    <xf numFmtId="0" fontId="10" fillId="10" borderId="35" xfId="0" applyFont="1" applyFill="1" applyBorder="1" applyAlignment="1" applyProtection="1">
      <alignment horizontal="right"/>
    </xf>
    <xf numFmtId="0" fontId="8" fillId="2" borderId="0" xfId="0" applyFont="1" applyFill="1" applyBorder="1" applyProtection="1"/>
    <xf numFmtId="0" fontId="4" fillId="2" borderId="11" xfId="0" applyFont="1" applyFill="1" applyBorder="1" applyAlignment="1" applyProtection="1">
      <alignment horizontal="center"/>
    </xf>
    <xf numFmtId="0" fontId="10" fillId="2" borderId="27" xfId="0" applyFont="1" applyFill="1" applyBorder="1" applyAlignment="1" applyProtection="1">
      <alignment horizontal="center"/>
      <protection locked="0"/>
    </xf>
    <xf numFmtId="0" fontId="8" fillId="2" borderId="11" xfId="10" applyFont="1" applyFill="1" applyBorder="1" applyAlignment="1" applyProtection="1">
      <alignment horizontal="center"/>
    </xf>
    <xf numFmtId="0" fontId="21" fillId="2" borderId="0" xfId="0" applyFont="1" applyFill="1" applyBorder="1" applyProtection="1"/>
    <xf numFmtId="0" fontId="29" fillId="0" borderId="0" xfId="0" applyFont="1" applyAlignment="1">
      <alignment horizontal="center"/>
    </xf>
    <xf numFmtId="0" fontId="6" fillId="19" borderId="11" xfId="0" applyFont="1" applyFill="1" applyBorder="1" applyAlignment="1">
      <alignment horizontal="center"/>
    </xf>
    <xf numFmtId="0" fontId="16" fillId="19" borderId="0" xfId="0" applyFont="1" applyFill="1" applyBorder="1" applyAlignment="1">
      <alignment horizontal="center"/>
    </xf>
    <xf numFmtId="49" fontId="10" fillId="9" borderId="11" xfId="0" applyNumberFormat="1" applyFont="1" applyFill="1" applyBorder="1" applyAlignment="1" applyProtection="1">
      <alignment horizontal="center"/>
    </xf>
    <xf numFmtId="0" fontId="10" fillId="2" borderId="1" xfId="0" applyFont="1" applyFill="1" applyBorder="1" applyAlignment="1" applyProtection="1">
      <alignment horizontal="left"/>
      <protection locked="0"/>
    </xf>
    <xf numFmtId="0" fontId="42" fillId="2" borderId="0" xfId="0" applyFont="1" applyFill="1" applyBorder="1" applyAlignment="1" applyProtection="1">
      <alignment horizontal="center"/>
    </xf>
    <xf numFmtId="0" fontId="43" fillId="2" borderId="0" xfId="0" applyFont="1" applyFill="1" applyBorder="1" applyAlignment="1" applyProtection="1">
      <alignment horizontal="center"/>
    </xf>
    <xf numFmtId="0" fontId="43" fillId="2" borderId="0" xfId="0" applyFont="1" applyFill="1" applyBorder="1" applyAlignment="1" applyProtection="1">
      <alignment horizontal="left"/>
    </xf>
    <xf numFmtId="0" fontId="45" fillId="2" borderId="0" xfId="0" applyFont="1" applyFill="1" applyBorder="1" applyProtection="1"/>
    <xf numFmtId="0" fontId="46" fillId="2" borderId="0" xfId="0" applyFont="1" applyFill="1" applyBorder="1" applyProtection="1"/>
    <xf numFmtId="0" fontId="46" fillId="2" borderId="0" xfId="0" applyFont="1" applyFill="1" applyBorder="1" applyAlignment="1" applyProtection="1">
      <alignment horizontal="center"/>
    </xf>
    <xf numFmtId="0" fontId="47" fillId="2" borderId="0" xfId="0" applyFont="1" applyFill="1" applyBorder="1" applyProtection="1"/>
    <xf numFmtId="0" fontId="10" fillId="2" borderId="0" xfId="0" applyFont="1" applyFill="1" applyBorder="1" applyAlignment="1" applyProtection="1">
      <alignment horizontal="left"/>
    </xf>
    <xf numFmtId="0" fontId="46" fillId="10" borderId="19" xfId="0" applyFont="1" applyFill="1" applyBorder="1" applyAlignment="1" applyProtection="1">
      <alignment horizontal="right"/>
    </xf>
    <xf numFmtId="0" fontId="46" fillId="10" borderId="20" xfId="0" applyFont="1" applyFill="1" applyBorder="1" applyAlignment="1" applyProtection="1">
      <alignment horizontal="center"/>
    </xf>
    <xf numFmtId="0" fontId="3" fillId="2" borderId="0" xfId="0" applyFont="1" applyFill="1" applyBorder="1" applyAlignment="1" applyProtection="1">
      <alignment horizontal="center"/>
    </xf>
    <xf numFmtId="0" fontId="4" fillId="0" borderId="0" xfId="0" applyFont="1" applyFill="1" applyBorder="1" applyProtection="1"/>
    <xf numFmtId="0" fontId="3" fillId="2" borderId="1" xfId="0" applyFont="1" applyFill="1" applyBorder="1" applyAlignment="1" applyProtection="1">
      <alignment horizontal="center"/>
    </xf>
    <xf numFmtId="0" fontId="10" fillId="0" borderId="0" xfId="0" applyFont="1" applyFill="1" applyBorder="1" applyProtection="1"/>
    <xf numFmtId="0" fontId="3" fillId="2" borderId="1" xfId="0" applyFont="1" applyFill="1" applyBorder="1" applyAlignment="1" applyProtection="1">
      <alignment horizontal="left"/>
      <protection locked="0"/>
    </xf>
    <xf numFmtId="0" fontId="3" fillId="2" borderId="7" xfId="0" applyFont="1" applyFill="1" applyBorder="1" applyAlignment="1" applyProtection="1">
      <alignment horizontal="center"/>
    </xf>
    <xf numFmtId="0" fontId="5" fillId="0" borderId="0" xfId="0" applyFont="1"/>
    <xf numFmtId="0" fontId="3" fillId="0" borderId="7" xfId="0" applyFont="1" applyBorder="1" applyAlignment="1" applyProtection="1">
      <alignment horizontal="center"/>
    </xf>
    <xf numFmtId="0" fontId="33" fillId="6" borderId="1" xfId="0" applyFont="1" applyFill="1" applyBorder="1" applyAlignment="1" applyProtection="1">
      <alignment horizontal="left"/>
      <protection locked="0"/>
    </xf>
    <xf numFmtId="0" fontId="3" fillId="2" borderId="1" xfId="0" applyFont="1" applyFill="1" applyBorder="1" applyProtection="1">
      <protection locked="0"/>
    </xf>
    <xf numFmtId="0" fontId="3" fillId="6" borderId="1" xfId="0" applyFont="1" applyFill="1" applyBorder="1" applyProtection="1">
      <protection locked="0"/>
    </xf>
    <xf numFmtId="0" fontId="0" fillId="2" borderId="67" xfId="0" applyFill="1" applyBorder="1" applyProtection="1"/>
    <xf numFmtId="1" fontId="10" fillId="6" borderId="45" xfId="0" applyNumberFormat="1" applyFont="1" applyFill="1" applyBorder="1" applyAlignment="1" applyProtection="1">
      <alignment horizontal="center"/>
    </xf>
    <xf numFmtId="0" fontId="3" fillId="6" borderId="1" xfId="0" applyFont="1" applyFill="1" applyBorder="1" applyAlignment="1" applyProtection="1">
      <alignment horizontal="left"/>
      <protection locked="0"/>
    </xf>
    <xf numFmtId="0" fontId="8" fillId="10" borderId="16" xfId="0" applyFont="1" applyFill="1" applyBorder="1" applyAlignment="1" applyProtection="1">
      <alignment horizontal="center"/>
    </xf>
    <xf numFmtId="0" fontId="8" fillId="10" borderId="32" xfId="0" applyFont="1" applyFill="1" applyBorder="1" applyAlignment="1" applyProtection="1">
      <alignment horizontal="center"/>
    </xf>
    <xf numFmtId="0" fontId="4" fillId="2" borderId="0" xfId="0" applyFont="1" applyFill="1" applyBorder="1" applyAlignment="1" applyProtection="1">
      <alignment horizontal="center" wrapText="1"/>
    </xf>
    <xf numFmtId="0" fontId="3" fillId="2" borderId="1" xfId="0" applyFont="1" applyFill="1" applyBorder="1" applyAlignment="1" applyProtection="1">
      <alignment horizontal="center"/>
      <protection locked="0"/>
    </xf>
    <xf numFmtId="0" fontId="0" fillId="2" borderId="0" xfId="0" applyFill="1" applyProtection="1"/>
    <xf numFmtId="0" fontId="10" fillId="6" borderId="29" xfId="0" applyFont="1" applyFill="1" applyBorder="1" applyAlignment="1" applyProtection="1">
      <alignment horizontal="center"/>
    </xf>
    <xf numFmtId="0" fontId="18" fillId="6" borderId="29" xfId="0" applyFont="1" applyFill="1" applyBorder="1" applyAlignment="1" applyProtection="1">
      <alignment horizontal="center"/>
    </xf>
    <xf numFmtId="0" fontId="10" fillId="6" borderId="29" xfId="0" applyFont="1" applyFill="1" applyBorder="1" applyProtection="1"/>
    <xf numFmtId="0" fontId="10" fillId="0" borderId="0" xfId="0" applyFont="1" applyAlignment="1" applyProtection="1">
      <alignment horizontal="center"/>
    </xf>
    <xf numFmtId="1" fontId="8" fillId="6" borderId="27" xfId="0" applyNumberFormat="1" applyFont="1" applyFill="1" applyBorder="1" applyAlignment="1" applyProtection="1">
      <alignment horizontal="center"/>
      <protection locked="0"/>
    </xf>
    <xf numFmtId="0" fontId="15" fillId="0" borderId="0" xfId="0" applyFont="1" applyProtection="1"/>
    <xf numFmtId="165" fontId="0" fillId="0" borderId="0" xfId="0" applyNumberFormat="1" applyProtection="1"/>
    <xf numFmtId="7" fontId="0" fillId="6" borderId="0" xfId="0" applyNumberFormat="1" applyFill="1" applyBorder="1" applyAlignment="1" applyProtection="1">
      <alignment horizontal="center"/>
    </xf>
    <xf numFmtId="0" fontId="3" fillId="0" borderId="47" xfId="0" applyFont="1" applyBorder="1" applyAlignment="1" applyProtection="1">
      <alignment horizontal="center"/>
    </xf>
    <xf numFmtId="0" fontId="44" fillId="0" borderId="47" xfId="0" applyFont="1" applyBorder="1" applyAlignment="1" applyProtection="1">
      <alignment horizontal="center"/>
    </xf>
    <xf numFmtId="0" fontId="42" fillId="6" borderId="47" xfId="0" applyFont="1" applyFill="1" applyBorder="1" applyAlignment="1" applyProtection="1">
      <alignment horizontal="center"/>
    </xf>
    <xf numFmtId="0" fontId="42" fillId="6" borderId="7" xfId="0" applyFont="1" applyFill="1" applyBorder="1" applyAlignment="1" applyProtection="1">
      <alignment horizontal="center"/>
    </xf>
    <xf numFmtId="0" fontId="43" fillId="6" borderId="47" xfId="0" applyFont="1" applyFill="1" applyBorder="1" applyAlignment="1" applyProtection="1">
      <alignment horizontal="center"/>
    </xf>
    <xf numFmtId="0" fontId="28" fillId="6" borderId="9" xfId="0" applyFont="1" applyFill="1" applyBorder="1" applyProtection="1"/>
    <xf numFmtId="0" fontId="4" fillId="14" borderId="15" xfId="0" applyFont="1" applyFill="1" applyBorder="1" applyProtection="1"/>
    <xf numFmtId="0" fontId="10" fillId="14" borderId="8" xfId="0" applyFont="1" applyFill="1" applyBorder="1" applyProtection="1"/>
    <xf numFmtId="0" fontId="4" fillId="0" borderId="0" xfId="0" applyFont="1" applyProtection="1"/>
    <xf numFmtId="0" fontId="20" fillId="6" borderId="0" xfId="0" applyFont="1" applyFill="1" applyBorder="1" applyProtection="1"/>
    <xf numFmtId="0" fontId="3" fillId="0" borderId="0" xfId="0" applyFont="1" applyBorder="1" applyAlignment="1" applyProtection="1">
      <alignment horizontal="center"/>
    </xf>
    <xf numFmtId="0" fontId="4" fillId="14" borderId="8" xfId="0" applyFont="1" applyFill="1" applyBorder="1" applyProtection="1"/>
    <xf numFmtId="0" fontId="4" fillId="14" borderId="13" xfId="0" applyFont="1" applyFill="1" applyBorder="1" applyAlignment="1" applyProtection="1">
      <alignment horizontal="left"/>
    </xf>
    <xf numFmtId="1" fontId="4" fillId="9" borderId="11" xfId="0" applyNumberFormat="1" applyFont="1" applyFill="1" applyBorder="1" applyAlignment="1" applyProtection="1">
      <alignment horizontal="center"/>
    </xf>
    <xf numFmtId="0" fontId="0" fillId="14" borderId="8" xfId="0" applyFill="1" applyBorder="1" applyProtection="1"/>
    <xf numFmtId="0" fontId="19" fillId="2" borderId="0" xfId="0" applyFont="1" applyFill="1" applyBorder="1" applyAlignment="1" applyProtection="1">
      <alignment horizontal="center" wrapText="1"/>
    </xf>
    <xf numFmtId="0" fontId="4" fillId="10" borderId="36" xfId="0" applyFont="1" applyFill="1" applyBorder="1" applyAlignment="1" applyProtection="1">
      <alignment horizontal="center" wrapText="1"/>
    </xf>
    <xf numFmtId="0" fontId="4" fillId="10" borderId="30" xfId="0" applyFont="1" applyFill="1" applyBorder="1" applyAlignment="1" applyProtection="1">
      <alignment horizontal="center" wrapText="1"/>
    </xf>
    <xf numFmtId="0" fontId="4" fillId="10" borderId="20" xfId="0" applyFont="1" applyFill="1" applyBorder="1" applyAlignment="1" applyProtection="1">
      <alignment horizontal="center" wrapText="1"/>
    </xf>
    <xf numFmtId="0" fontId="4" fillId="10" borderId="42" xfId="0" applyFont="1" applyFill="1" applyBorder="1" applyAlignment="1" applyProtection="1">
      <alignment horizontal="center" wrapText="1"/>
    </xf>
    <xf numFmtId="0" fontId="4" fillId="10" borderId="27" xfId="0" applyFont="1" applyFill="1" applyBorder="1" applyAlignment="1" applyProtection="1">
      <alignment horizontal="center" wrapText="1"/>
    </xf>
    <xf numFmtId="0" fontId="4" fillId="10" borderId="22" xfId="0" applyFont="1" applyFill="1" applyBorder="1" applyAlignment="1" applyProtection="1">
      <alignment horizontal="center" wrapText="1"/>
    </xf>
    <xf numFmtId="0" fontId="4" fillId="10" borderId="65" xfId="0" applyFont="1" applyFill="1" applyBorder="1" applyAlignment="1" applyProtection="1">
      <alignment horizontal="center" wrapText="1"/>
    </xf>
    <xf numFmtId="0" fontId="4" fillId="10" borderId="49" xfId="0" applyFont="1" applyFill="1" applyBorder="1" applyAlignment="1" applyProtection="1">
      <alignment horizontal="center" wrapText="1"/>
    </xf>
    <xf numFmtId="0" fontId="4" fillId="10" borderId="66" xfId="0" applyFont="1" applyFill="1" applyBorder="1" applyAlignment="1" applyProtection="1">
      <alignment horizontal="center" wrapText="1"/>
    </xf>
    <xf numFmtId="0" fontId="4" fillId="10" borderId="37" xfId="0" applyFont="1" applyFill="1" applyBorder="1" applyAlignment="1" applyProtection="1">
      <alignment horizontal="center" wrapText="1"/>
    </xf>
    <xf numFmtId="0" fontId="4" fillId="10" borderId="31" xfId="0" applyFont="1" applyFill="1" applyBorder="1" applyAlignment="1" applyProtection="1">
      <alignment horizontal="center" wrapText="1"/>
    </xf>
    <xf numFmtId="0" fontId="4" fillId="10" borderId="24" xfId="0" applyFont="1" applyFill="1" applyBorder="1" applyAlignment="1" applyProtection="1">
      <alignment horizontal="center" wrapText="1"/>
    </xf>
    <xf numFmtId="0" fontId="35" fillId="12" borderId="38" xfId="0" applyFont="1" applyFill="1" applyBorder="1" applyAlignment="1" applyProtection="1">
      <alignment horizontal="center" wrapText="1"/>
    </xf>
    <xf numFmtId="0" fontId="35" fillId="12" borderId="39" xfId="0" applyFont="1" applyFill="1" applyBorder="1" applyAlignment="1" applyProtection="1">
      <alignment horizontal="center" wrapText="1"/>
    </xf>
    <xf numFmtId="0" fontId="34" fillId="12" borderId="11" xfId="0" applyFont="1" applyFill="1" applyBorder="1" applyAlignment="1" applyProtection="1">
      <alignment horizontal="center" wrapText="1"/>
    </xf>
    <xf numFmtId="0" fontId="34" fillId="12" borderId="61" xfId="0" applyFont="1" applyFill="1" applyBorder="1" applyAlignment="1" applyProtection="1">
      <alignment horizontal="center" wrapText="1"/>
    </xf>
    <xf numFmtId="0" fontId="34" fillId="12" borderId="58" xfId="0" applyFont="1" applyFill="1" applyBorder="1" applyAlignment="1" applyProtection="1">
      <alignment horizontal="center" wrapText="1"/>
    </xf>
    <xf numFmtId="0" fontId="4" fillId="12" borderId="25" xfId="0" applyFont="1" applyFill="1" applyBorder="1" applyAlignment="1" applyProtection="1">
      <alignment horizontal="center" wrapText="1"/>
    </xf>
    <xf numFmtId="0" fontId="4" fillId="0" borderId="29" xfId="0" applyFont="1" applyFill="1" applyBorder="1" applyAlignment="1" applyProtection="1">
      <alignment horizontal="center" wrapText="1"/>
    </xf>
    <xf numFmtId="0" fontId="4" fillId="12" borderId="26" xfId="0" applyFont="1" applyFill="1" applyBorder="1" applyAlignment="1" applyProtection="1">
      <alignment horizontal="center" wrapText="1"/>
    </xf>
    <xf numFmtId="0" fontId="4" fillId="12" borderId="11" xfId="0" applyFont="1" applyFill="1" applyBorder="1" applyAlignment="1" applyProtection="1">
      <alignment horizontal="center"/>
    </xf>
    <xf numFmtId="0" fontId="8" fillId="6" borderId="47" xfId="0" applyFont="1" applyFill="1" applyBorder="1" applyAlignment="1" applyProtection="1">
      <alignment horizontal="center"/>
    </xf>
    <xf numFmtId="0" fontId="19" fillId="2" borderId="68" xfId="0" applyFont="1" applyFill="1" applyBorder="1" applyProtection="1"/>
    <xf numFmtId="0" fontId="29" fillId="0" borderId="0" xfId="0" applyFont="1" applyAlignment="1" applyProtection="1">
      <alignment horizontal="left" indent="2"/>
    </xf>
    <xf numFmtId="0" fontId="49" fillId="0" borderId="0" xfId="0" applyFont="1" applyAlignment="1" applyProtection="1">
      <alignment horizontal="left" indent="4"/>
    </xf>
    <xf numFmtId="0" fontId="29" fillId="0" borderId="0" xfId="0" applyFont="1" applyAlignment="1" applyProtection="1">
      <alignment horizontal="left" indent="4"/>
    </xf>
    <xf numFmtId="0" fontId="29" fillId="0" borderId="0" xfId="0" applyFont="1" applyAlignment="1" applyProtection="1">
      <alignment horizontal="left" indent="8"/>
    </xf>
    <xf numFmtId="0" fontId="3" fillId="0" borderId="0" xfId="0" applyFont="1" applyProtection="1"/>
    <xf numFmtId="0" fontId="0" fillId="6" borderId="0" xfId="0" applyFill="1" applyBorder="1" applyProtection="1">
      <protection locked="0"/>
    </xf>
    <xf numFmtId="0" fontId="3" fillId="0" borderId="0" xfId="0" applyFont="1" applyAlignment="1">
      <alignment wrapText="1"/>
    </xf>
    <xf numFmtId="0" fontId="52" fillId="0" borderId="0" xfId="0" applyFont="1" applyAlignment="1">
      <alignment horizontal="center" wrapText="1"/>
    </xf>
    <xf numFmtId="0" fontId="51" fillId="0" borderId="0" xfId="0" applyFont="1" applyAlignment="1">
      <alignment horizontal="center" wrapText="1"/>
    </xf>
    <xf numFmtId="0" fontId="4" fillId="0" borderId="0" xfId="0" applyFont="1" applyAlignment="1">
      <alignment horizontal="center" wrapText="1"/>
    </xf>
    <xf numFmtId="0" fontId="4" fillId="0" borderId="0" xfId="0" applyFont="1" applyAlignment="1">
      <alignment wrapText="1"/>
    </xf>
    <xf numFmtId="0" fontId="4" fillId="0" borderId="0" xfId="0" applyFont="1"/>
    <xf numFmtId="0" fontId="3" fillId="10" borderId="20" xfId="0" applyFont="1" applyFill="1" applyBorder="1" applyAlignment="1" applyProtection="1">
      <alignment horizontal="center"/>
    </xf>
    <xf numFmtId="0" fontId="3" fillId="10" borderId="24" xfId="0" applyFont="1" applyFill="1" applyBorder="1" applyAlignment="1" applyProtection="1">
      <alignment horizontal="center"/>
    </xf>
    <xf numFmtId="0" fontId="3" fillId="0" borderId="0" xfId="0" applyFont="1" applyFill="1" applyBorder="1" applyAlignment="1" applyProtection="1">
      <alignment horizontal="center"/>
    </xf>
    <xf numFmtId="0" fontId="0" fillId="0" borderId="0" xfId="0" applyFill="1" applyBorder="1" applyProtection="1"/>
    <xf numFmtId="0" fontId="3" fillId="2" borderId="0" xfId="0" applyFont="1" applyFill="1" applyBorder="1" applyAlignment="1" applyProtection="1">
      <alignment horizontal="right"/>
    </xf>
    <xf numFmtId="7" fontId="3" fillId="6" borderId="1" xfId="0" applyNumberFormat="1" applyFont="1" applyFill="1" applyBorder="1" applyAlignment="1" applyProtection="1">
      <alignment horizontal="center"/>
      <protection locked="0"/>
    </xf>
    <xf numFmtId="0" fontId="16" fillId="13" borderId="15" xfId="0" applyFont="1" applyFill="1" applyBorder="1" applyAlignment="1" applyProtection="1">
      <alignment horizontal="right" wrapText="1"/>
    </xf>
    <xf numFmtId="0" fontId="23" fillId="13" borderId="8" xfId="0" applyFont="1" applyFill="1" applyBorder="1" applyAlignment="1" applyProtection="1">
      <alignment horizontal="right" wrapText="1"/>
    </xf>
    <xf numFmtId="0" fontId="23" fillId="13" borderId="8" xfId="0" applyFont="1" applyFill="1" applyBorder="1" applyAlignment="1" applyProtection="1"/>
    <xf numFmtId="0" fontId="3" fillId="9" borderId="15" xfId="0" applyFont="1" applyFill="1" applyBorder="1" applyProtection="1"/>
    <xf numFmtId="0" fontId="57" fillId="9" borderId="15" xfId="0" applyFont="1" applyFill="1" applyBorder="1"/>
    <xf numFmtId="0" fontId="14" fillId="9" borderId="8" xfId="0" applyFont="1" applyFill="1" applyBorder="1" applyProtection="1"/>
    <xf numFmtId="0" fontId="14" fillId="9" borderId="17" xfId="0" applyFont="1" applyFill="1" applyBorder="1" applyProtection="1"/>
    <xf numFmtId="0" fontId="3" fillId="10" borderId="21" xfId="0" applyFont="1" applyFill="1" applyBorder="1" applyAlignment="1" applyProtection="1">
      <alignment horizontal="center"/>
    </xf>
    <xf numFmtId="0" fontId="3" fillId="10" borderId="69" xfId="0" applyFont="1" applyFill="1" applyBorder="1" applyAlignment="1" applyProtection="1">
      <alignment horizontal="center"/>
    </xf>
    <xf numFmtId="0" fontId="3" fillId="6" borderId="0" xfId="0" applyFont="1" applyFill="1" applyBorder="1" applyProtection="1"/>
    <xf numFmtId="0" fontId="13" fillId="2" borderId="0" xfId="0" applyFont="1" applyFill="1" applyBorder="1" applyProtection="1"/>
    <xf numFmtId="0" fontId="10" fillId="10" borderId="0" xfId="0" applyFont="1" applyFill="1" applyBorder="1" applyAlignment="1" applyProtection="1">
      <alignment horizontal="right"/>
    </xf>
    <xf numFmtId="0" fontId="8" fillId="6" borderId="18" xfId="0" applyFont="1" applyFill="1" applyBorder="1" applyAlignment="1" applyProtection="1">
      <alignment horizontal="right"/>
    </xf>
    <xf numFmtId="7" fontId="10" fillId="6" borderId="18" xfId="0" applyNumberFormat="1" applyFont="1" applyFill="1" applyBorder="1" applyAlignment="1" applyProtection="1">
      <alignment horizontal="center"/>
    </xf>
    <xf numFmtId="1" fontId="0" fillId="6" borderId="18" xfId="0" applyNumberFormat="1" applyFill="1" applyBorder="1" applyAlignment="1" applyProtection="1">
      <alignment horizontal="center"/>
      <protection locked="0"/>
    </xf>
    <xf numFmtId="1" fontId="0" fillId="10" borderId="4" xfId="0" applyNumberFormat="1" applyFill="1" applyBorder="1" applyAlignment="1" applyProtection="1">
      <alignment horizontal="center"/>
      <protection locked="0"/>
    </xf>
    <xf numFmtId="0" fontId="13" fillId="10" borderId="5" xfId="0" applyFont="1" applyFill="1" applyBorder="1" applyAlignment="1" applyProtection="1">
      <alignment horizontal="right"/>
    </xf>
    <xf numFmtId="2" fontId="13" fillId="10" borderId="6" xfId="0" applyNumberFormat="1" applyFont="1" applyFill="1" applyBorder="1" applyAlignment="1" applyProtection="1">
      <alignment horizontal="center"/>
    </xf>
    <xf numFmtId="0" fontId="13" fillId="6" borderId="33" xfId="0" applyFont="1" applyFill="1" applyBorder="1" applyAlignment="1" applyProtection="1">
      <alignment horizontal="center"/>
      <protection locked="0"/>
    </xf>
    <xf numFmtId="0" fontId="3" fillId="10" borderId="0" xfId="0" applyFont="1" applyFill="1" applyBorder="1" applyAlignment="1" applyProtection="1">
      <alignment horizontal="right"/>
    </xf>
    <xf numFmtId="0" fontId="13" fillId="6" borderId="12" xfId="0" applyFont="1" applyFill="1" applyBorder="1" applyAlignment="1" applyProtection="1">
      <alignment horizontal="center"/>
      <protection locked="0"/>
    </xf>
    <xf numFmtId="0" fontId="46" fillId="6" borderId="0" xfId="0" applyFont="1" applyFill="1" applyBorder="1" applyProtection="1"/>
    <xf numFmtId="0" fontId="0" fillId="6" borderId="15" xfId="0" applyFill="1" applyBorder="1" applyProtection="1"/>
    <xf numFmtId="0" fontId="0" fillId="0" borderId="8" xfId="0" applyBorder="1" applyProtection="1"/>
    <xf numFmtId="0" fontId="0" fillId="2" borderId="17" xfId="0" applyFill="1" applyBorder="1" applyProtection="1"/>
    <xf numFmtId="0" fontId="20" fillId="2" borderId="0" xfId="0" applyFont="1" applyFill="1" applyBorder="1" applyAlignment="1" applyProtection="1">
      <alignment horizontal="center"/>
    </xf>
    <xf numFmtId="0" fontId="58" fillId="2" borderId="19" xfId="0" applyFont="1" applyFill="1" applyBorder="1" applyAlignment="1" applyProtection="1">
      <alignment horizontal="center"/>
    </xf>
    <xf numFmtId="0" fontId="0" fillId="0" borderId="71" xfId="0" applyBorder="1" applyAlignment="1">
      <alignment horizontal="center" vertical="center" wrapText="1"/>
    </xf>
    <xf numFmtId="0" fontId="4" fillId="14" borderId="17" xfId="0" applyFont="1" applyFill="1" applyBorder="1" applyProtection="1"/>
    <xf numFmtId="0" fontId="4" fillId="2" borderId="20" xfId="0" applyFont="1" applyFill="1" applyBorder="1" applyAlignment="1" applyProtection="1">
      <alignment horizontal="center"/>
    </xf>
    <xf numFmtId="0" fontId="58" fillId="14" borderId="15" xfId="0" applyFont="1" applyFill="1" applyBorder="1" applyAlignment="1" applyProtection="1">
      <alignment horizontal="left"/>
    </xf>
    <xf numFmtId="0" fontId="10" fillId="14" borderId="17" xfId="0" applyFont="1" applyFill="1" applyBorder="1" applyAlignment="1" applyProtection="1">
      <alignment horizontal="center"/>
    </xf>
    <xf numFmtId="0" fontId="3" fillId="9" borderId="15" xfId="0" applyFont="1" applyFill="1" applyBorder="1" applyAlignment="1" applyProtection="1">
      <alignment horizontal="right"/>
    </xf>
    <xf numFmtId="0" fontId="3" fillId="0" borderId="0" xfId="0" applyFont="1" applyProtection="1">
      <protection locked="0"/>
    </xf>
    <xf numFmtId="0" fontId="6" fillId="0" borderId="0" xfId="0" applyFont="1" applyAlignment="1" applyProtection="1">
      <alignment wrapText="1"/>
    </xf>
    <xf numFmtId="0" fontId="14" fillId="0" borderId="0" xfId="0" applyFont="1" applyBorder="1" applyAlignment="1" applyProtection="1">
      <alignment wrapText="1"/>
    </xf>
    <xf numFmtId="0" fontId="3" fillId="0" borderId="0" xfId="0" applyFont="1" applyAlignment="1" applyProtection="1">
      <alignment wrapText="1"/>
    </xf>
    <xf numFmtId="0" fontId="0" fillId="0" borderId="0" xfId="0" applyAlignment="1" applyProtection="1">
      <alignment wrapText="1"/>
    </xf>
    <xf numFmtId="0" fontId="6" fillId="0" borderId="0" xfId="0" applyFont="1" applyAlignment="1" applyProtection="1">
      <alignment horizontal="left" wrapText="1"/>
    </xf>
    <xf numFmtId="0" fontId="51" fillId="0" borderId="0" xfId="0" applyFont="1" applyAlignment="1" applyProtection="1">
      <alignment wrapText="1"/>
    </xf>
    <xf numFmtId="0" fontId="4" fillId="0" borderId="0" xfId="0" applyFont="1" applyAlignment="1" applyProtection="1">
      <alignment horizontal="center" wrapText="1"/>
    </xf>
    <xf numFmtId="0" fontId="4" fillId="0" borderId="0" xfId="0" applyFont="1" applyAlignment="1" applyProtection="1">
      <alignment wrapText="1"/>
    </xf>
    <xf numFmtId="0" fontId="51" fillId="0" borderId="0" xfId="0" applyFont="1" applyProtection="1"/>
    <xf numFmtId="9" fontId="3" fillId="6" borderId="1" xfId="0" applyNumberFormat="1" applyFont="1" applyFill="1" applyBorder="1" applyAlignment="1" applyProtection="1">
      <alignment horizontal="center"/>
      <protection locked="0"/>
    </xf>
    <xf numFmtId="0" fontId="10" fillId="6" borderId="1" xfId="0" applyFont="1" applyFill="1" applyBorder="1" applyProtection="1">
      <protection locked="0"/>
    </xf>
    <xf numFmtId="0" fontId="10" fillId="2" borderId="22" xfId="0" applyFont="1" applyFill="1" applyBorder="1" applyAlignment="1" applyProtection="1">
      <alignment horizontal="center"/>
      <protection locked="0"/>
    </xf>
    <xf numFmtId="0" fontId="10" fillId="2" borderId="24" xfId="0" applyFont="1" applyFill="1" applyBorder="1" applyAlignment="1" applyProtection="1">
      <alignment horizontal="center"/>
      <protection locked="0"/>
    </xf>
    <xf numFmtId="0" fontId="21" fillId="0" borderId="0" xfId="0" applyFont="1" applyAlignment="1" applyProtection="1">
      <alignment horizontal="center"/>
      <protection locked="0"/>
    </xf>
    <xf numFmtId="14" fontId="5" fillId="6" borderId="27" xfId="0" applyNumberFormat="1" applyFont="1" applyFill="1" applyBorder="1" applyAlignment="1" applyProtection="1">
      <alignment horizontal="right"/>
      <protection locked="0"/>
    </xf>
    <xf numFmtId="14" fontId="0" fillId="6" borderId="1" xfId="0" applyNumberFormat="1" applyFill="1" applyBorder="1" applyProtection="1">
      <protection locked="0"/>
    </xf>
    <xf numFmtId="0" fontId="3" fillId="0" borderId="0" xfId="0" applyFont="1" applyBorder="1" applyProtection="1"/>
    <xf numFmtId="0" fontId="3" fillId="2" borderId="0" xfId="0" applyFont="1" applyFill="1" applyBorder="1" applyAlignment="1" applyProtection="1">
      <alignment horizontal="center"/>
      <protection locked="0"/>
    </xf>
    <xf numFmtId="0" fontId="10" fillId="2" borderId="0" xfId="0" applyFont="1" applyFill="1" applyBorder="1" applyAlignment="1" applyProtection="1">
      <alignment horizontal="center"/>
      <protection locked="0"/>
    </xf>
    <xf numFmtId="0" fontId="10" fillId="0" borderId="7" xfId="0" applyFont="1" applyBorder="1" applyAlignment="1" applyProtection="1">
      <alignment horizontal="center"/>
    </xf>
    <xf numFmtId="0" fontId="4" fillId="2" borderId="1" xfId="0" applyFont="1" applyFill="1" applyBorder="1" applyAlignment="1" applyProtection="1">
      <alignment horizontal="center"/>
      <protection locked="0"/>
    </xf>
    <xf numFmtId="0" fontId="13" fillId="6" borderId="0" xfId="0" applyFont="1" applyFill="1" applyBorder="1" applyProtection="1">
      <protection locked="0"/>
    </xf>
    <xf numFmtId="0" fontId="4" fillId="9" borderId="11" xfId="0" applyFont="1" applyFill="1" applyBorder="1" applyAlignment="1" applyProtection="1">
      <alignment horizontal="right"/>
    </xf>
    <xf numFmtId="2" fontId="4" fillId="9" borderId="11" xfId="0" applyNumberFormat="1" applyFont="1" applyFill="1" applyBorder="1" applyAlignment="1" applyProtection="1">
      <alignment horizontal="center"/>
    </xf>
    <xf numFmtId="1" fontId="0" fillId="13" borderId="22" xfId="0" applyNumberFormat="1" applyFill="1" applyBorder="1" applyAlignment="1" applyProtection="1">
      <alignment horizontal="center"/>
      <protection locked="0"/>
    </xf>
    <xf numFmtId="2" fontId="0" fillId="13" borderId="1" xfId="0" applyNumberFormat="1" applyFill="1" applyBorder="1" applyAlignment="1" applyProtection="1">
      <alignment horizontal="center"/>
      <protection locked="0"/>
    </xf>
    <xf numFmtId="0" fontId="3" fillId="6" borderId="60" xfId="0" applyFont="1" applyFill="1" applyBorder="1" applyAlignment="1" applyProtection="1">
      <alignment horizontal="center"/>
      <protection locked="0"/>
    </xf>
    <xf numFmtId="0" fontId="5" fillId="6" borderId="0" xfId="0" applyFont="1" applyFill="1" applyBorder="1" applyProtection="1"/>
    <xf numFmtId="0" fontId="63" fillId="6" borderId="0" xfId="0" applyFont="1" applyFill="1" applyBorder="1" applyProtection="1"/>
    <xf numFmtId="0" fontId="8" fillId="6" borderId="1" xfId="5" applyNumberFormat="1" applyFont="1" applyFill="1" applyBorder="1" applyAlignment="1" applyProtection="1">
      <alignment horizontal="center" wrapText="1"/>
      <protection locked="0"/>
    </xf>
    <xf numFmtId="49" fontId="8" fillId="6" borderId="1" xfId="5" applyFont="1" applyFill="1" applyBorder="1" applyAlignment="1" applyProtection="1">
      <alignment horizontal="center" wrapText="1"/>
      <protection locked="0"/>
    </xf>
    <xf numFmtId="0" fontId="65" fillId="22" borderId="0" xfId="12" applyFill="1" applyBorder="1" applyAlignment="1" applyProtection="1">
      <alignment horizontal="left" vertical="top"/>
      <protection locked="0"/>
    </xf>
    <xf numFmtId="0" fontId="10" fillId="6" borderId="0" xfId="0" applyNumberFormat="1" applyFont="1" applyFill="1" applyBorder="1" applyAlignment="1" applyProtection="1">
      <alignment horizontal="right" wrapText="1"/>
    </xf>
    <xf numFmtId="49" fontId="8" fillId="6" borderId="1" xfId="5" applyFont="1" applyBorder="1" applyAlignment="1" applyProtection="1">
      <alignment horizontal="left" vertical="top" wrapText="1"/>
      <protection locked="0"/>
    </xf>
    <xf numFmtId="0" fontId="65" fillId="22" borderId="0" xfId="12" applyFill="1" applyBorder="1" applyAlignment="1" applyProtection="1">
      <alignment horizontal="left" vertical="top"/>
    </xf>
    <xf numFmtId="0" fontId="65" fillId="23" borderId="75" xfId="12" applyFill="1" applyBorder="1" applyAlignment="1" applyProtection="1">
      <alignment horizontal="left" vertical="top" wrapText="1"/>
    </xf>
    <xf numFmtId="10" fontId="65" fillId="23" borderId="75" xfId="12" applyNumberFormat="1" applyFill="1" applyBorder="1" applyAlignment="1" applyProtection="1">
      <alignment horizontal="center" vertical="top" wrapText="1"/>
    </xf>
    <xf numFmtId="0" fontId="38" fillId="20" borderId="9" xfId="12" applyFont="1" applyFill="1" applyBorder="1" applyProtection="1"/>
    <xf numFmtId="0" fontId="37" fillId="20" borderId="51" xfId="12" applyFont="1" applyFill="1" applyBorder="1" applyAlignment="1" applyProtection="1">
      <alignment horizontal="center" readingOrder="1"/>
    </xf>
    <xf numFmtId="0" fontId="70" fillId="23" borderId="75" xfId="12" applyFont="1" applyFill="1" applyBorder="1" applyAlignment="1" applyProtection="1">
      <alignment horizontal="center" vertical="center" wrapText="1"/>
    </xf>
    <xf numFmtId="0" fontId="39" fillId="20" borderId="4" xfId="12" applyFont="1" applyFill="1" applyBorder="1" applyProtection="1"/>
    <xf numFmtId="0" fontId="37" fillId="20" borderId="52" xfId="12" applyFont="1" applyFill="1" applyBorder="1" applyAlignment="1" applyProtection="1">
      <alignment horizontal="center" vertical="top" readingOrder="1"/>
    </xf>
    <xf numFmtId="0" fontId="40" fillId="23" borderId="75" xfId="12" applyFont="1" applyFill="1" applyBorder="1" applyAlignment="1" applyProtection="1">
      <alignment horizontal="center" vertical="center" wrapText="1"/>
    </xf>
    <xf numFmtId="0" fontId="40" fillId="20" borderId="4" xfId="12" applyFont="1" applyFill="1" applyBorder="1" applyAlignment="1" applyProtection="1">
      <alignment horizontal="center"/>
    </xf>
    <xf numFmtId="0" fontId="37" fillId="20" borderId="63" xfId="12" applyFont="1" applyFill="1" applyBorder="1" applyAlignment="1" applyProtection="1">
      <alignment horizontal="center" vertical="top" wrapText="1" readingOrder="1"/>
    </xf>
    <xf numFmtId="0" fontId="68" fillId="22" borderId="75" xfId="12" applyFont="1" applyFill="1" applyBorder="1" applyAlignment="1" applyProtection="1">
      <alignment horizontal="center" vertical="top" wrapText="1"/>
    </xf>
    <xf numFmtId="0" fontId="71" fillId="23" borderId="75" xfId="12" applyFont="1" applyFill="1" applyBorder="1" applyAlignment="1" applyProtection="1">
      <alignment horizontal="center" vertical="top" wrapText="1"/>
    </xf>
    <xf numFmtId="166" fontId="39" fillId="23" borderId="75" xfId="12" applyNumberFormat="1" applyFont="1" applyFill="1" applyBorder="1" applyAlignment="1" applyProtection="1">
      <alignment horizontal="center" vertical="top" wrapText="1"/>
    </xf>
    <xf numFmtId="0" fontId="39" fillId="20" borderId="4" xfId="12" applyFont="1" applyFill="1" applyBorder="1" applyAlignment="1" applyProtection="1">
      <alignment horizontal="center"/>
    </xf>
    <xf numFmtId="0" fontId="68" fillId="23" borderId="75" xfId="12" applyFont="1" applyFill="1" applyBorder="1" applyAlignment="1" applyProtection="1">
      <alignment horizontal="center" vertical="top" wrapText="1"/>
    </xf>
    <xf numFmtId="0" fontId="39" fillId="20" borderId="17" xfId="12" applyFont="1" applyFill="1" applyBorder="1" applyAlignment="1" applyProtection="1">
      <alignment horizontal="center"/>
    </xf>
    <xf numFmtId="0" fontId="39" fillId="20" borderId="6" xfId="12" applyFont="1" applyFill="1" applyBorder="1" applyAlignment="1" applyProtection="1">
      <alignment horizontal="center"/>
    </xf>
    <xf numFmtId="0" fontId="72" fillId="22" borderId="0" xfId="12" applyFont="1" applyFill="1" applyBorder="1" applyAlignment="1" applyProtection="1">
      <alignment horizontal="left" vertical="top"/>
    </xf>
    <xf numFmtId="0" fontId="54" fillId="0" borderId="0" xfId="12" applyFont="1" applyAlignment="1" applyProtection="1">
      <alignment vertical="center"/>
    </xf>
    <xf numFmtId="0" fontId="76" fillId="22" borderId="15" xfId="12" applyFont="1" applyFill="1" applyBorder="1" applyAlignment="1" applyProtection="1">
      <alignment horizontal="left" vertical="top"/>
      <protection locked="0"/>
    </xf>
    <xf numFmtId="0" fontId="65" fillId="22" borderId="17" xfId="12" applyFill="1" applyBorder="1" applyAlignment="1" applyProtection="1">
      <alignment horizontal="left" vertical="top"/>
      <protection locked="0"/>
    </xf>
    <xf numFmtId="0" fontId="3" fillId="10" borderId="22" xfId="0" applyFont="1" applyFill="1" applyBorder="1" applyAlignment="1">
      <alignment horizontal="center"/>
    </xf>
    <xf numFmtId="0" fontId="5" fillId="6" borderId="1" xfId="0" applyFont="1" applyFill="1" applyBorder="1" applyAlignment="1" applyProtection="1">
      <alignment horizontal="left" wrapText="1"/>
      <protection locked="0"/>
    </xf>
    <xf numFmtId="0" fontId="3" fillId="0" borderId="1" xfId="0" applyFont="1" applyBorder="1" applyAlignment="1" applyProtection="1">
      <alignment horizontal="left" wrapText="1"/>
      <protection locked="0"/>
    </xf>
    <xf numFmtId="0" fontId="5" fillId="0" borderId="1" xfId="0" applyFont="1" applyBorder="1" applyAlignment="1" applyProtection="1">
      <alignment horizontal="left" wrapText="1"/>
      <protection locked="0"/>
    </xf>
    <xf numFmtId="0" fontId="58" fillId="13" borderId="0" xfId="0" applyFont="1" applyFill="1" applyAlignment="1">
      <alignment wrapText="1"/>
    </xf>
    <xf numFmtId="0" fontId="3" fillId="13" borderId="0" xfId="0" applyFont="1" applyFill="1" applyAlignment="1">
      <alignment wrapText="1"/>
    </xf>
    <xf numFmtId="0" fontId="81" fillId="25" borderId="76" xfId="14" applyFont="1" applyBorder="1" applyAlignment="1" applyProtection="1">
      <alignment horizontal="center" vertical="center" wrapText="1"/>
    </xf>
    <xf numFmtId="0" fontId="81" fillId="25" borderId="77" xfId="14" applyFont="1" applyBorder="1" applyAlignment="1" applyProtection="1">
      <alignment horizontal="center" vertical="center" wrapText="1"/>
    </xf>
    <xf numFmtId="0" fontId="81" fillId="25" borderId="78" xfId="14" applyFont="1" applyBorder="1" applyAlignment="1" applyProtection="1">
      <alignment horizontal="center" vertical="center" wrapText="1"/>
    </xf>
    <xf numFmtId="0" fontId="82" fillId="24" borderId="76" xfId="13" applyFont="1" applyBorder="1" applyAlignment="1" applyProtection="1">
      <alignment horizontal="center" vertical="center" wrapText="1"/>
    </xf>
    <xf numFmtId="0" fontId="82" fillId="24" borderId="77" xfId="13" applyFont="1" applyBorder="1" applyAlignment="1" applyProtection="1">
      <alignment horizontal="center" vertical="center" wrapText="1"/>
    </xf>
    <xf numFmtId="0" fontId="82" fillId="24" borderId="78" xfId="13" applyFont="1" applyBorder="1" applyAlignment="1" applyProtection="1">
      <alignment horizontal="center" vertical="center" wrapText="1"/>
    </xf>
    <xf numFmtId="0" fontId="2" fillId="26" borderId="0" xfId="15" applyBorder="1" applyAlignment="1" applyProtection="1">
      <alignment horizontal="left" vertical="top"/>
    </xf>
    <xf numFmtId="0" fontId="80" fillId="25" borderId="78" xfId="14" applyFont="1" applyBorder="1" applyAlignment="1" applyProtection="1">
      <alignment horizontal="center" wrapText="1"/>
      <protection locked="0"/>
    </xf>
    <xf numFmtId="0" fontId="86" fillId="24" borderId="78" xfId="13" applyFont="1" applyBorder="1" applyAlignment="1" applyProtection="1">
      <alignment horizontal="center" wrapText="1"/>
      <protection locked="0"/>
    </xf>
    <xf numFmtId="0" fontId="3" fillId="6" borderId="1" xfId="0" applyFont="1" applyFill="1" applyBorder="1" applyAlignment="1" applyProtection="1">
      <alignment horizontal="center"/>
      <protection locked="0"/>
    </xf>
    <xf numFmtId="10" fontId="3" fillId="6" borderId="1" xfId="0" applyNumberFormat="1" applyFont="1" applyFill="1" applyBorder="1" applyAlignment="1" applyProtection="1">
      <alignment horizontal="center"/>
      <protection locked="0"/>
    </xf>
    <xf numFmtId="0" fontId="3" fillId="6" borderId="1" xfId="0" applyFont="1" applyFill="1" applyBorder="1" applyAlignment="1" applyProtection="1">
      <alignment horizontal="center"/>
    </xf>
    <xf numFmtId="0" fontId="3" fillId="7" borderId="19" xfId="0" applyFont="1" applyFill="1" applyBorder="1" applyAlignment="1" applyProtection="1">
      <alignment horizontal="right"/>
    </xf>
    <xf numFmtId="0" fontId="3" fillId="7" borderId="20" xfId="0" applyFont="1" applyFill="1" applyBorder="1" applyAlignment="1" applyProtection="1">
      <alignment horizontal="center"/>
    </xf>
    <xf numFmtId="0" fontId="3" fillId="7" borderId="23" xfId="0" applyFont="1" applyFill="1" applyBorder="1" applyAlignment="1" applyProtection="1">
      <alignment horizontal="right"/>
    </xf>
    <xf numFmtId="0" fontId="3" fillId="7" borderId="24" xfId="0" applyFont="1" applyFill="1" applyBorder="1" applyAlignment="1" applyProtection="1">
      <alignment horizontal="center"/>
    </xf>
    <xf numFmtId="0" fontId="3" fillId="7" borderId="19" xfId="0" applyFont="1" applyFill="1" applyBorder="1" applyAlignment="1" applyProtection="1">
      <alignment horizontal="center"/>
    </xf>
    <xf numFmtId="9" fontId="3" fillId="7" borderId="20" xfId="0" applyNumberFormat="1" applyFont="1" applyFill="1" applyBorder="1" applyAlignment="1" applyProtection="1">
      <alignment horizontal="center"/>
    </xf>
    <xf numFmtId="0" fontId="3" fillId="7" borderId="23" xfId="0" applyFont="1" applyFill="1" applyBorder="1" applyAlignment="1" applyProtection="1">
      <alignment horizontal="center"/>
    </xf>
    <xf numFmtId="9" fontId="3" fillId="7" borderId="24" xfId="0" applyNumberFormat="1" applyFont="1" applyFill="1" applyBorder="1" applyAlignment="1" applyProtection="1">
      <alignment horizontal="center"/>
    </xf>
    <xf numFmtId="0" fontId="3" fillId="9" borderId="11" xfId="0" applyFont="1" applyFill="1" applyBorder="1" applyAlignment="1" applyProtection="1">
      <alignment horizontal="center"/>
    </xf>
    <xf numFmtId="0" fontId="3" fillId="7" borderId="18" xfId="0" applyFont="1" applyFill="1" applyBorder="1" applyAlignment="1" applyProtection="1">
      <alignment horizontal="center"/>
    </xf>
    <xf numFmtId="0" fontId="3" fillId="7" borderId="21" xfId="0" applyFont="1" applyFill="1" applyBorder="1" applyAlignment="1" applyProtection="1">
      <alignment horizontal="right"/>
    </xf>
    <xf numFmtId="0" fontId="3" fillId="7" borderId="22" xfId="0" applyFont="1" applyFill="1" applyBorder="1" applyAlignment="1" applyProtection="1">
      <alignment horizontal="center"/>
    </xf>
    <xf numFmtId="0" fontId="3" fillId="6" borderId="27" xfId="0" applyFont="1" applyFill="1" applyBorder="1" applyAlignment="1" applyProtection="1">
      <alignment horizontal="center"/>
      <protection locked="0"/>
    </xf>
    <xf numFmtId="0" fontId="3" fillId="6" borderId="0" xfId="0" applyFont="1" applyFill="1" applyBorder="1" applyAlignment="1" applyProtection="1">
      <alignment horizontal="center"/>
    </xf>
    <xf numFmtId="0" fontId="3" fillId="2" borderId="47" xfId="0" applyFont="1" applyFill="1" applyBorder="1" applyAlignment="1" applyProtection="1">
      <alignment horizontal="right"/>
    </xf>
    <xf numFmtId="2" fontId="3" fillId="9" borderId="11" xfId="0" applyNumberFormat="1" applyFont="1" applyFill="1" applyBorder="1" applyAlignment="1" applyProtection="1">
      <alignment horizontal="center"/>
    </xf>
    <xf numFmtId="0" fontId="3" fillId="10" borderId="19" xfId="0" applyFont="1" applyFill="1" applyBorder="1" applyAlignment="1" applyProtection="1">
      <alignment horizontal="right"/>
    </xf>
    <xf numFmtId="0" fontId="3" fillId="10" borderId="21" xfId="0" applyFont="1" applyFill="1" applyBorder="1" applyAlignment="1" applyProtection="1">
      <alignment horizontal="right"/>
    </xf>
    <xf numFmtId="0" fontId="3" fillId="10" borderId="22" xfId="0" applyFont="1" applyFill="1" applyBorder="1" applyAlignment="1" applyProtection="1">
      <alignment horizontal="center"/>
    </xf>
    <xf numFmtId="0" fontId="3" fillId="10" borderId="23" xfId="0" applyFont="1" applyFill="1" applyBorder="1" applyAlignment="1" applyProtection="1">
      <alignment horizontal="right"/>
    </xf>
    <xf numFmtId="0" fontId="3" fillId="10" borderId="25" xfId="0" applyFont="1" applyFill="1" applyBorder="1" applyAlignment="1" applyProtection="1">
      <alignment horizontal="right"/>
    </xf>
    <xf numFmtId="0" fontId="3" fillId="0" borderId="47" xfId="0" applyFont="1" applyBorder="1" applyProtection="1"/>
    <xf numFmtId="0" fontId="3" fillId="6" borderId="47" xfId="0" applyFont="1" applyFill="1" applyBorder="1" applyAlignment="1" applyProtection="1">
      <alignment horizontal="center"/>
    </xf>
    <xf numFmtId="0" fontId="3" fillId="6" borderId="12" xfId="0" applyFont="1" applyFill="1" applyBorder="1" applyAlignment="1" applyProtection="1">
      <alignment horizontal="center"/>
      <protection locked="0"/>
    </xf>
    <xf numFmtId="2" fontId="3" fillId="6" borderId="1" xfId="0" applyNumberFormat="1" applyFont="1" applyFill="1" applyBorder="1" applyAlignment="1" applyProtection="1">
      <alignment horizontal="center"/>
      <protection locked="0"/>
    </xf>
    <xf numFmtId="0" fontId="3" fillId="7" borderId="1" xfId="0" applyFont="1" applyFill="1" applyBorder="1" applyAlignment="1" applyProtection="1">
      <alignment horizontal="center"/>
    </xf>
    <xf numFmtId="0" fontId="3" fillId="6" borderId="7" xfId="0" applyFont="1" applyFill="1" applyBorder="1" applyAlignment="1" applyProtection="1">
      <alignment horizontal="center"/>
    </xf>
    <xf numFmtId="0" fontId="4" fillId="6" borderId="47" xfId="0" applyFont="1" applyFill="1" applyBorder="1" applyAlignment="1" applyProtection="1">
      <alignment horizontal="center"/>
    </xf>
    <xf numFmtId="0" fontId="3" fillId="6" borderId="27" xfId="0" applyFont="1" applyFill="1" applyBorder="1" applyAlignment="1" applyProtection="1">
      <alignment horizontal="right"/>
      <protection locked="0"/>
    </xf>
    <xf numFmtId="0" fontId="3" fillId="6" borderId="29" xfId="0" applyFont="1" applyFill="1" applyBorder="1" applyAlignment="1" applyProtection="1">
      <alignment horizontal="center"/>
    </xf>
    <xf numFmtId="0" fontId="4" fillId="7" borderId="11" xfId="0" applyFont="1" applyFill="1" applyBorder="1" applyAlignment="1" applyProtection="1">
      <alignment horizontal="center"/>
    </xf>
    <xf numFmtId="1" fontId="3" fillId="2" borderId="0" xfId="0" applyNumberFormat="1" applyFont="1" applyFill="1" applyBorder="1" applyAlignment="1" applyProtection="1">
      <alignment horizontal="center"/>
    </xf>
    <xf numFmtId="0" fontId="3" fillId="2" borderId="29" xfId="0" applyFont="1" applyFill="1" applyBorder="1" applyProtection="1">
      <protection locked="0"/>
    </xf>
    <xf numFmtId="0" fontId="3" fillId="7" borderId="11" xfId="0" applyFont="1" applyFill="1" applyBorder="1" applyAlignment="1" applyProtection="1">
      <alignment horizontal="center"/>
    </xf>
    <xf numFmtId="0" fontId="3" fillId="2" borderId="29" xfId="0" applyFont="1" applyFill="1" applyBorder="1" applyAlignment="1" applyProtection="1">
      <alignment horizontal="center"/>
      <protection locked="0"/>
    </xf>
    <xf numFmtId="0" fontId="3" fillId="6" borderId="0" xfId="0" applyFont="1" applyFill="1" applyBorder="1" applyAlignment="1" applyProtection="1">
      <alignment horizontal="center"/>
      <protection locked="0"/>
    </xf>
    <xf numFmtId="0" fontId="3" fillId="10" borderId="11" xfId="0" applyFont="1" applyFill="1" applyBorder="1" applyAlignment="1" applyProtection="1">
      <alignment horizontal="center"/>
    </xf>
    <xf numFmtId="164" fontId="3" fillId="9" borderId="11" xfId="0" applyNumberFormat="1" applyFont="1" applyFill="1" applyBorder="1" applyAlignment="1" applyProtection="1">
      <alignment horizontal="center"/>
    </xf>
    <xf numFmtId="164" fontId="3" fillId="6" borderId="0" xfId="0" applyNumberFormat="1" applyFont="1" applyFill="1" applyBorder="1" applyAlignment="1" applyProtection="1">
      <alignment horizontal="center"/>
    </xf>
    <xf numFmtId="0" fontId="3" fillId="6" borderId="59" xfId="0" applyFont="1" applyFill="1" applyBorder="1" applyAlignment="1" applyProtection="1">
      <alignment horizontal="center" wrapText="1"/>
      <protection locked="0"/>
    </xf>
    <xf numFmtId="0" fontId="3" fillId="14" borderId="17" xfId="0" applyFont="1" applyFill="1" applyBorder="1" applyProtection="1"/>
    <xf numFmtId="0" fontId="3" fillId="10" borderId="19" xfId="0" applyFont="1" applyFill="1" applyBorder="1" applyAlignment="1" applyProtection="1">
      <alignment horizontal="center"/>
    </xf>
    <xf numFmtId="0" fontId="3" fillId="10" borderId="23" xfId="0" applyFont="1" applyFill="1" applyBorder="1" applyAlignment="1" applyProtection="1">
      <alignment horizontal="center"/>
    </xf>
    <xf numFmtId="0" fontId="3" fillId="6" borderId="1" xfId="0" applyFont="1" applyFill="1" applyBorder="1" applyAlignment="1" applyProtection="1">
      <alignment horizontal="left" wrapText="1"/>
      <protection locked="0"/>
    </xf>
    <xf numFmtId="0" fontId="0" fillId="6" borderId="1" xfId="0" applyFill="1" applyBorder="1" applyAlignment="1" applyProtection="1">
      <alignment horizontal="left" wrapText="1"/>
      <protection locked="0"/>
    </xf>
    <xf numFmtId="0" fontId="3" fillId="6" borderId="0" xfId="0" applyFont="1" applyFill="1" applyBorder="1" applyAlignment="1" applyProtection="1">
      <alignment horizontal="center" wrapText="1"/>
    </xf>
    <xf numFmtId="0" fontId="3" fillId="2" borderId="5" xfId="0" applyFont="1" applyFill="1" applyBorder="1" applyAlignment="1" applyProtection="1">
      <alignment horizontal="center" wrapText="1"/>
    </xf>
    <xf numFmtId="0" fontId="4" fillId="10" borderId="38" xfId="0" applyFont="1" applyFill="1" applyBorder="1" applyAlignment="1" applyProtection="1">
      <alignment horizontal="left" wrapText="1"/>
    </xf>
    <xf numFmtId="0" fontId="4" fillId="10" borderId="40" xfId="0" applyFont="1" applyFill="1" applyBorder="1" applyAlignment="1" applyProtection="1">
      <alignment horizontal="left" wrapText="1"/>
    </xf>
    <xf numFmtId="0" fontId="4" fillId="10" borderId="64" xfId="0" applyFont="1" applyFill="1" applyBorder="1" applyAlignment="1" applyProtection="1">
      <alignment horizontal="left" wrapText="1"/>
    </xf>
    <xf numFmtId="0" fontId="4" fillId="10" borderId="39" xfId="0" applyFont="1" applyFill="1" applyBorder="1" applyAlignment="1" applyProtection="1">
      <alignment horizontal="left" wrapText="1"/>
    </xf>
    <xf numFmtId="0" fontId="3" fillId="2" borderId="0" xfId="0" applyFont="1" applyFill="1" applyBorder="1" applyAlignment="1" applyProtection="1">
      <alignment wrapText="1"/>
    </xf>
    <xf numFmtId="0" fontId="4" fillId="9" borderId="11" xfId="0" applyFont="1" applyFill="1" applyBorder="1" applyProtection="1"/>
    <xf numFmtId="0" fontId="3" fillId="9" borderId="28" xfId="0" applyFont="1" applyFill="1" applyBorder="1" applyAlignment="1" applyProtection="1">
      <alignment horizontal="center"/>
    </xf>
    <xf numFmtId="0" fontId="3" fillId="14" borderId="8" xfId="0" applyFont="1" applyFill="1" applyBorder="1" applyProtection="1"/>
    <xf numFmtId="43" fontId="3" fillId="2" borderId="0" xfId="1" applyFont="1" applyFill="1" applyBorder="1" applyProtection="1"/>
    <xf numFmtId="0" fontId="3" fillId="2" borderId="1" xfId="0" applyFont="1" applyFill="1" applyBorder="1" applyAlignment="1" applyProtection="1">
      <alignment horizontal="left" wrapText="1"/>
      <protection locked="0"/>
    </xf>
    <xf numFmtId="0" fontId="10" fillId="2" borderId="79" xfId="0" applyFont="1" applyFill="1" applyBorder="1" applyProtection="1"/>
    <xf numFmtId="0" fontId="8" fillId="6" borderId="13" xfId="0" applyFont="1" applyFill="1" applyBorder="1" applyAlignment="1" applyProtection="1">
      <alignment horizontal="right"/>
    </xf>
    <xf numFmtId="0" fontId="8" fillId="6" borderId="5" xfId="0" applyFont="1" applyFill="1" applyBorder="1" applyAlignment="1" applyProtection="1">
      <alignment horizontal="left"/>
    </xf>
    <xf numFmtId="2" fontId="16" fillId="13" borderId="17" xfId="0" applyNumberFormat="1" applyFont="1" applyFill="1" applyBorder="1" applyAlignment="1" applyProtection="1">
      <alignment horizontal="center"/>
    </xf>
    <xf numFmtId="0" fontId="23" fillId="0" borderId="0" xfId="0" applyFont="1" applyFill="1" applyBorder="1" applyProtection="1"/>
    <xf numFmtId="0" fontId="3" fillId="14" borderId="5" xfId="0" applyFont="1" applyFill="1" applyBorder="1" applyProtection="1"/>
    <xf numFmtId="0" fontId="3" fillId="14" borderId="6" xfId="0" applyFont="1" applyFill="1" applyBorder="1" applyProtection="1"/>
    <xf numFmtId="0" fontId="3" fillId="2" borderId="33" xfId="0" applyFont="1" applyFill="1" applyBorder="1" applyAlignment="1" applyProtection="1">
      <alignment horizontal="center"/>
    </xf>
    <xf numFmtId="0" fontId="3" fillId="6" borderId="60" xfId="0" applyFont="1" applyFill="1" applyBorder="1" applyAlignment="1" applyProtection="1">
      <alignment wrapText="1"/>
      <protection locked="0"/>
    </xf>
    <xf numFmtId="0" fontId="3" fillId="7" borderId="11" xfId="0" applyFont="1" applyFill="1" applyBorder="1" applyAlignment="1" applyProtection="1">
      <alignment horizontal="center" wrapText="1"/>
    </xf>
    <xf numFmtId="0" fontId="3" fillId="7" borderId="17" xfId="0" applyFont="1" applyFill="1" applyBorder="1" applyAlignment="1" applyProtection="1">
      <alignment horizontal="center" wrapText="1"/>
    </xf>
    <xf numFmtId="0" fontId="3" fillId="0" borderId="0" xfId="0" applyFont="1" applyFill="1" applyBorder="1" applyProtection="1"/>
    <xf numFmtId="0" fontId="3" fillId="0" borderId="0" xfId="0" applyFont="1" applyFill="1" applyProtection="1"/>
    <xf numFmtId="0" fontId="4" fillId="0" borderId="7" xfId="0" applyFont="1" applyFill="1" applyBorder="1" applyProtection="1"/>
    <xf numFmtId="0" fontId="3" fillId="0" borderId="7" xfId="0" applyFont="1" applyFill="1" applyBorder="1" applyProtection="1"/>
    <xf numFmtId="0" fontId="3" fillId="0" borderId="0" xfId="0" applyFont="1" applyAlignment="1">
      <alignment horizontal="center" wrapText="1"/>
    </xf>
    <xf numFmtId="0" fontId="87" fillId="0" borderId="0" xfId="11" applyFont="1" applyAlignment="1">
      <alignment horizontal="center" wrapText="1"/>
    </xf>
    <xf numFmtId="0" fontId="3" fillId="0" borderId="0" xfId="0" applyFont="1"/>
    <xf numFmtId="0" fontId="3" fillId="2" borderId="0" xfId="0" applyFont="1" applyFill="1" applyProtection="1"/>
    <xf numFmtId="164" fontId="3" fillId="2" borderId="1" xfId="0" applyNumberFormat="1" applyFont="1" applyFill="1" applyBorder="1" applyAlignment="1" applyProtection="1">
      <alignment horizontal="center"/>
    </xf>
    <xf numFmtId="0" fontId="3" fillId="6" borderId="0" xfId="0" applyFont="1" applyFill="1" applyBorder="1" applyAlignment="1" applyProtection="1">
      <alignment horizontal="right"/>
    </xf>
    <xf numFmtId="0" fontId="3" fillId="6" borderId="8" xfId="0" applyFont="1" applyFill="1" applyBorder="1" applyAlignment="1" applyProtection="1">
      <alignment horizontal="center"/>
    </xf>
    <xf numFmtId="0" fontId="9" fillId="2" borderId="5" xfId="0" applyFont="1" applyFill="1" applyBorder="1" applyProtection="1"/>
    <xf numFmtId="0" fontId="10" fillId="2" borderId="5" xfId="0" applyFont="1" applyFill="1" applyBorder="1" applyAlignment="1" applyProtection="1">
      <alignment horizontal="center"/>
    </xf>
    <xf numFmtId="0" fontId="3" fillId="10" borderId="8" xfId="0" applyFont="1" applyFill="1" applyBorder="1" applyProtection="1"/>
    <xf numFmtId="0" fontId="3" fillId="10" borderId="17" xfId="0" applyFont="1" applyFill="1" applyBorder="1" applyProtection="1"/>
    <xf numFmtId="0" fontId="3" fillId="10" borderId="26" xfId="0" applyFont="1" applyFill="1" applyBorder="1" applyAlignment="1" applyProtection="1">
      <alignment horizontal="left"/>
    </xf>
    <xf numFmtId="0" fontId="3" fillId="10" borderId="8" xfId="0" applyFont="1" applyFill="1" applyBorder="1" applyAlignment="1" applyProtection="1">
      <alignment horizontal="center"/>
    </xf>
    <xf numFmtId="0" fontId="3" fillId="2" borderId="0" xfId="0" applyFont="1" applyFill="1" applyBorder="1" applyAlignment="1" applyProtection="1">
      <alignment horizontal="left"/>
    </xf>
    <xf numFmtId="0" fontId="4" fillId="10" borderId="8" xfId="0" applyFont="1" applyFill="1" applyBorder="1" applyAlignment="1" applyProtection="1">
      <alignment horizontal="center"/>
    </xf>
    <xf numFmtId="0" fontId="3" fillId="2" borderId="7" xfId="0" applyFont="1" applyFill="1" applyBorder="1" applyAlignment="1" applyProtection="1">
      <alignment horizontal="right"/>
    </xf>
    <xf numFmtId="0" fontId="3" fillId="2" borderId="7" xfId="0" applyFont="1" applyFill="1" applyBorder="1" applyProtection="1"/>
    <xf numFmtId="0" fontId="3" fillId="2" borderId="18" xfId="0" applyFont="1" applyFill="1" applyBorder="1" applyProtection="1"/>
    <xf numFmtId="0" fontId="3" fillId="2" borderId="29" xfId="0" applyFont="1" applyFill="1" applyBorder="1" applyProtection="1"/>
    <xf numFmtId="0" fontId="3" fillId="0" borderId="5" xfId="0" applyFont="1" applyBorder="1" applyProtection="1"/>
    <xf numFmtId="10" fontId="3" fillId="2" borderId="1" xfId="0" applyNumberFormat="1" applyFont="1" applyFill="1" applyBorder="1" applyAlignment="1" applyProtection="1">
      <alignment horizontal="center"/>
      <protection locked="0"/>
    </xf>
    <xf numFmtId="9" fontId="3" fillId="10" borderId="20" xfId="0" applyNumberFormat="1" applyFont="1" applyFill="1" applyBorder="1" applyAlignment="1" applyProtection="1">
      <alignment horizontal="center"/>
    </xf>
    <xf numFmtId="9" fontId="3" fillId="10" borderId="24" xfId="0" applyNumberFormat="1" applyFont="1" applyFill="1" applyBorder="1" applyAlignment="1" applyProtection="1">
      <alignment horizontal="center"/>
    </xf>
    <xf numFmtId="9" fontId="3" fillId="2" borderId="0" xfId="0" applyNumberFormat="1" applyFont="1" applyFill="1" applyBorder="1" applyAlignment="1" applyProtection="1">
      <alignment horizontal="center"/>
    </xf>
    <xf numFmtId="0" fontId="3" fillId="10" borderId="18" xfId="0" applyFont="1" applyFill="1" applyBorder="1" applyAlignment="1" applyProtection="1">
      <alignment horizontal="center"/>
    </xf>
    <xf numFmtId="0" fontId="3" fillId="10" borderId="48" xfId="0" applyFont="1" applyFill="1" applyBorder="1" applyProtection="1"/>
    <xf numFmtId="0" fontId="3" fillId="10" borderId="62" xfId="0" applyFont="1" applyFill="1" applyBorder="1" applyAlignment="1" applyProtection="1">
      <alignment horizontal="right"/>
    </xf>
    <xf numFmtId="0" fontId="3" fillId="10" borderId="12" xfId="0" applyFont="1" applyFill="1" applyBorder="1" applyProtection="1"/>
    <xf numFmtId="0" fontId="3" fillId="10" borderId="27" xfId="0" applyFont="1" applyFill="1" applyBorder="1" applyAlignment="1" applyProtection="1">
      <alignment horizontal="right"/>
    </xf>
    <xf numFmtId="0" fontId="3" fillId="10" borderId="42" xfId="0" applyFont="1" applyFill="1" applyBorder="1" applyAlignment="1" applyProtection="1">
      <alignment horizontal="center"/>
    </xf>
    <xf numFmtId="0" fontId="3" fillId="10" borderId="37" xfId="0" applyFont="1" applyFill="1" applyBorder="1" applyAlignment="1" applyProtection="1">
      <alignment horizontal="center"/>
    </xf>
    <xf numFmtId="0" fontId="3" fillId="2" borderId="5" xfId="0" applyFont="1" applyFill="1" applyBorder="1" applyProtection="1"/>
    <xf numFmtId="0" fontId="3" fillId="2" borderId="14" xfId="0" applyFont="1" applyFill="1" applyBorder="1" applyAlignment="1" applyProtection="1">
      <alignment horizontal="right"/>
    </xf>
    <xf numFmtId="0" fontId="4" fillId="6" borderId="14" xfId="0" applyFont="1" applyFill="1" applyBorder="1" applyAlignment="1" applyProtection="1">
      <alignment horizontal="center"/>
    </xf>
    <xf numFmtId="14" fontId="3" fillId="6" borderId="27" xfId="0" applyNumberFormat="1" applyFont="1" applyFill="1" applyBorder="1" applyAlignment="1" applyProtection="1">
      <alignment horizontal="right"/>
      <protection locked="0"/>
    </xf>
    <xf numFmtId="2" fontId="3" fillId="0" borderId="1" xfId="0" applyNumberFormat="1" applyFont="1" applyFill="1" applyBorder="1" applyAlignment="1" applyProtection="1">
      <alignment horizontal="center"/>
      <protection locked="0"/>
    </xf>
    <xf numFmtId="0" fontId="3" fillId="2" borderId="5" xfId="0" applyFont="1" applyFill="1" applyBorder="1" applyAlignment="1" applyProtection="1">
      <alignment horizontal="left"/>
    </xf>
    <xf numFmtId="0" fontId="3" fillId="6" borderId="5" xfId="0" applyFont="1" applyFill="1" applyBorder="1" applyProtection="1"/>
    <xf numFmtId="0" fontId="3" fillId="6" borderId="7" xfId="0" applyFont="1" applyFill="1" applyBorder="1" applyProtection="1"/>
    <xf numFmtId="0" fontId="4" fillId="2" borderId="0" xfId="0" applyFont="1" applyFill="1" applyBorder="1" applyAlignment="1" applyProtection="1">
      <alignment horizontal="left"/>
    </xf>
    <xf numFmtId="0" fontId="3" fillId="6" borderId="27" xfId="0" applyFont="1" applyFill="1" applyBorder="1" applyAlignment="1" applyProtection="1">
      <alignment horizontal="center"/>
    </xf>
    <xf numFmtId="2" fontId="3" fillId="6" borderId="1" xfId="0" applyNumberFormat="1" applyFont="1" applyFill="1" applyBorder="1" applyAlignment="1" applyProtection="1">
      <alignment horizontal="center"/>
    </xf>
    <xf numFmtId="7" fontId="3" fillId="6" borderId="0" xfId="0" applyNumberFormat="1" applyFont="1" applyFill="1" applyBorder="1" applyProtection="1"/>
    <xf numFmtId="1" fontId="3" fillId="6" borderId="0" xfId="0" applyNumberFormat="1" applyFont="1" applyFill="1" applyBorder="1" applyAlignment="1" applyProtection="1">
      <alignment horizontal="center"/>
    </xf>
    <xf numFmtId="0" fontId="3" fillId="6" borderId="1" xfId="0" applyFont="1" applyFill="1" applyBorder="1" applyProtection="1"/>
    <xf numFmtId="164" fontId="3" fillId="6" borderId="1" xfId="0" applyNumberFormat="1" applyFont="1" applyFill="1" applyBorder="1" applyAlignment="1" applyProtection="1">
      <alignment horizontal="center"/>
      <protection locked="0"/>
    </xf>
    <xf numFmtId="9" fontId="3" fillId="6" borderId="0" xfId="0" applyNumberFormat="1" applyFont="1" applyFill="1" applyBorder="1" applyAlignment="1" applyProtection="1">
      <alignment horizontal="center"/>
    </xf>
    <xf numFmtId="164" fontId="3" fillId="6" borderId="1" xfId="0" applyNumberFormat="1" applyFont="1" applyFill="1" applyBorder="1" applyAlignment="1" applyProtection="1">
      <alignment horizontal="center"/>
    </xf>
    <xf numFmtId="1" fontId="3" fillId="6" borderId="1" xfId="0" applyNumberFormat="1" applyFont="1" applyFill="1" applyBorder="1" applyAlignment="1" applyProtection="1">
      <alignment horizontal="center"/>
      <protection locked="0"/>
    </xf>
    <xf numFmtId="7" fontId="3" fillId="6" borderId="0" xfId="0" applyNumberFormat="1" applyFont="1" applyFill="1" applyBorder="1" applyAlignment="1" applyProtection="1">
      <alignment horizontal="center" wrapText="1"/>
    </xf>
    <xf numFmtId="0" fontId="3" fillId="6" borderId="1" xfId="0" applyFont="1" applyFill="1" applyBorder="1" applyAlignment="1" applyProtection="1">
      <alignment horizontal="right"/>
    </xf>
    <xf numFmtId="7" fontId="3" fillId="2" borderId="0" xfId="0" applyNumberFormat="1" applyFont="1" applyFill="1" applyBorder="1" applyAlignment="1" applyProtection="1">
      <alignment horizontal="center"/>
    </xf>
    <xf numFmtId="2" fontId="3" fillId="2" borderId="0" xfId="0" applyNumberFormat="1" applyFont="1" applyFill="1" applyBorder="1" applyAlignment="1" applyProtection="1">
      <alignment horizontal="center"/>
    </xf>
    <xf numFmtId="0" fontId="3" fillId="6" borderId="15" xfId="0" applyFont="1" applyFill="1" applyBorder="1" applyAlignment="1" applyProtection="1">
      <alignment horizontal="left"/>
    </xf>
    <xf numFmtId="2" fontId="4" fillId="6" borderId="11" xfId="0" applyNumberFormat="1" applyFont="1" applyFill="1" applyBorder="1" applyAlignment="1" applyProtection="1">
      <alignment horizontal="center"/>
    </xf>
    <xf numFmtId="2" fontId="3" fillId="6" borderId="0" xfId="0" applyNumberFormat="1" applyFont="1" applyFill="1" applyBorder="1" applyAlignment="1" applyProtection="1">
      <alignment horizontal="center"/>
    </xf>
    <xf numFmtId="9" fontId="3" fillId="2" borderId="0" xfId="0" applyNumberFormat="1" applyFont="1" applyFill="1" applyBorder="1" applyAlignment="1" applyProtection="1">
      <alignment horizontal="left"/>
    </xf>
    <xf numFmtId="0" fontId="8" fillId="6" borderId="0" xfId="0" applyFont="1" applyFill="1" applyBorder="1" applyAlignment="1" applyProtection="1">
      <alignment horizontal="center"/>
    </xf>
    <xf numFmtId="0" fontId="15" fillId="6" borderId="1" xfId="0" applyFont="1" applyFill="1" applyBorder="1" applyAlignment="1" applyProtection="1">
      <alignment horizontal="left" wrapText="1"/>
      <protection locked="0"/>
    </xf>
    <xf numFmtId="0" fontId="3" fillId="6" borderId="18" xfId="0" applyFont="1" applyFill="1" applyBorder="1" applyAlignment="1" applyProtection="1">
      <alignment horizontal="left" wrapText="1"/>
      <protection locked="0"/>
    </xf>
    <xf numFmtId="0" fontId="10" fillId="6" borderId="49" xfId="0" applyFont="1" applyFill="1" applyBorder="1" applyAlignment="1" applyProtection="1">
      <alignment horizontal="center"/>
      <protection locked="0"/>
    </xf>
    <xf numFmtId="0" fontId="0" fillId="2" borderId="18" xfId="0" applyFill="1" applyBorder="1" applyAlignment="1" applyProtection="1">
      <alignment horizontal="center"/>
      <protection locked="0"/>
    </xf>
    <xf numFmtId="0" fontId="10" fillId="6" borderId="35" xfId="0" applyFont="1" applyFill="1" applyBorder="1" applyAlignment="1" applyProtection="1">
      <alignment horizontal="center"/>
      <protection locked="0"/>
    </xf>
    <xf numFmtId="0" fontId="0" fillId="2" borderId="14" xfId="0" applyFill="1" applyBorder="1" applyAlignment="1" applyProtection="1">
      <alignment horizontal="center"/>
      <protection locked="0"/>
    </xf>
    <xf numFmtId="0" fontId="58" fillId="2" borderId="0" xfId="0" applyFont="1" applyFill="1" applyBorder="1" applyAlignment="1" applyProtection="1">
      <alignment horizontal="center"/>
    </xf>
    <xf numFmtId="0" fontId="58" fillId="6" borderId="0" xfId="0" applyFont="1" applyFill="1" applyBorder="1" applyAlignment="1" applyProtection="1">
      <alignment horizontal="center"/>
    </xf>
    <xf numFmtId="0" fontId="24" fillId="2" borderId="0" xfId="0" applyFont="1" applyFill="1" applyBorder="1" applyAlignment="1" applyProtection="1">
      <alignment horizontal="center"/>
    </xf>
    <xf numFmtId="0" fontId="3" fillId="0" borderId="7" xfId="0" applyFont="1" applyBorder="1" applyProtection="1"/>
    <xf numFmtId="0" fontId="3" fillId="6" borderId="47" xfId="0" applyFont="1" applyFill="1" applyBorder="1" applyAlignment="1" applyProtection="1">
      <alignment horizontal="left"/>
    </xf>
    <xf numFmtId="0" fontId="10" fillId="2" borderId="33" xfId="0" applyFont="1" applyFill="1" applyBorder="1" applyAlignment="1" applyProtection="1">
      <alignment horizontal="center"/>
    </xf>
    <xf numFmtId="0" fontId="17" fillId="6" borderId="68" xfId="0" applyFont="1" applyFill="1" applyBorder="1" applyAlignment="1" applyProtection="1">
      <alignment horizontal="center"/>
    </xf>
    <xf numFmtId="0" fontId="5" fillId="6" borderId="68" xfId="0" applyFont="1" applyFill="1" applyBorder="1" applyAlignment="1" applyProtection="1">
      <alignment horizontal="center"/>
    </xf>
    <xf numFmtId="0" fontId="5" fillId="2" borderId="68" xfId="0" applyFont="1" applyFill="1" applyBorder="1" applyAlignment="1" applyProtection="1">
      <alignment horizontal="left"/>
    </xf>
    <xf numFmtId="0" fontId="4" fillId="2" borderId="47" xfId="0" applyFont="1" applyFill="1" applyBorder="1" applyAlignment="1" applyProtection="1">
      <alignment horizontal="center"/>
    </xf>
    <xf numFmtId="0" fontId="3" fillId="15" borderId="36" xfId="0" applyFont="1" applyFill="1" applyBorder="1" applyAlignment="1" applyProtection="1">
      <alignment horizontal="center"/>
    </xf>
    <xf numFmtId="0" fontId="3" fillId="15" borderId="42" xfId="0" applyFont="1" applyFill="1" applyBorder="1" applyAlignment="1" applyProtection="1">
      <alignment horizontal="center"/>
    </xf>
    <xf numFmtId="0" fontId="3" fillId="15" borderId="37" xfId="0" applyFont="1" applyFill="1" applyBorder="1" applyAlignment="1" applyProtection="1">
      <alignment horizontal="center"/>
    </xf>
    <xf numFmtId="0" fontId="58" fillId="21" borderId="12" xfId="0" applyFont="1" applyFill="1" applyBorder="1" applyProtection="1"/>
    <xf numFmtId="0" fontId="3" fillId="21" borderId="33" xfId="0" applyFont="1" applyFill="1" applyBorder="1" applyProtection="1"/>
    <xf numFmtId="0" fontId="3" fillId="21" borderId="27" xfId="0" applyFont="1" applyFill="1" applyBorder="1" applyProtection="1"/>
    <xf numFmtId="0" fontId="3" fillId="10" borderId="1" xfId="0" applyFont="1" applyFill="1" applyBorder="1" applyAlignment="1" applyProtection="1">
      <alignment horizontal="right"/>
    </xf>
    <xf numFmtId="0" fontId="3" fillId="10" borderId="1" xfId="0" applyFont="1" applyFill="1" applyBorder="1" applyAlignment="1" applyProtection="1">
      <alignment horizontal="center"/>
    </xf>
    <xf numFmtId="9" fontId="3" fillId="10" borderId="1" xfId="0" applyNumberFormat="1" applyFont="1" applyFill="1" applyBorder="1" applyAlignment="1" applyProtection="1">
      <alignment horizontal="left"/>
    </xf>
    <xf numFmtId="0" fontId="42" fillId="6" borderId="0" xfId="0" applyFont="1" applyFill="1" applyBorder="1" applyAlignment="1" applyProtection="1">
      <alignment horizontal="center"/>
    </xf>
    <xf numFmtId="0" fontId="88" fillId="6" borderId="0" xfId="4" applyFont="1" applyFill="1" applyBorder="1" applyProtection="1">
      <alignment horizontal="center"/>
    </xf>
    <xf numFmtId="0" fontId="3" fillId="15" borderId="46" xfId="0" applyFont="1" applyFill="1" applyBorder="1" applyAlignment="1" applyProtection="1">
      <alignment horizontal="center"/>
    </xf>
    <xf numFmtId="0" fontId="3" fillId="15" borderId="80" xfId="0" applyFont="1" applyFill="1" applyBorder="1" applyAlignment="1" applyProtection="1">
      <alignment horizontal="center"/>
    </xf>
    <xf numFmtId="0" fontId="3" fillId="15" borderId="44" xfId="0" applyFont="1" applyFill="1" applyBorder="1" applyAlignment="1" applyProtection="1">
      <alignment horizontal="center"/>
    </xf>
    <xf numFmtId="0" fontId="88" fillId="0" borderId="0" xfId="4" applyFont="1" applyFill="1" applyBorder="1" applyProtection="1">
      <alignment horizontal="center"/>
    </xf>
    <xf numFmtId="0" fontId="3" fillId="6" borderId="0" xfId="0" applyFont="1" applyFill="1" applyProtection="1"/>
    <xf numFmtId="0" fontId="3" fillId="10" borderId="46" xfId="0" applyFont="1" applyFill="1" applyBorder="1" applyAlignment="1" applyProtection="1">
      <alignment horizontal="center"/>
    </xf>
    <xf numFmtId="0" fontId="3" fillId="10" borderId="36" xfId="0" applyFont="1" applyFill="1" applyBorder="1" applyAlignment="1" applyProtection="1">
      <alignment horizontal="center"/>
    </xf>
    <xf numFmtId="0" fontId="3" fillId="10" borderId="44" xfId="0" applyFont="1" applyFill="1" applyBorder="1" applyAlignment="1" applyProtection="1">
      <alignment horizontal="center"/>
    </xf>
    <xf numFmtId="0" fontId="4" fillId="0" borderId="47" xfId="0" applyFont="1" applyBorder="1" applyAlignment="1" applyProtection="1">
      <alignment horizontal="center"/>
    </xf>
    <xf numFmtId="0" fontId="4" fillId="6" borderId="7" xfId="0" applyFont="1" applyFill="1" applyBorder="1" applyAlignment="1" applyProtection="1">
      <alignment horizontal="center"/>
    </xf>
    <xf numFmtId="0" fontId="4" fillId="6" borderId="47" xfId="0" applyFont="1" applyFill="1" applyBorder="1" applyAlignment="1" applyProtection="1">
      <alignment horizontal="left"/>
    </xf>
    <xf numFmtId="0" fontId="8" fillId="6" borderId="45" xfId="0" applyFont="1" applyFill="1" applyBorder="1" applyAlignment="1" applyProtection="1">
      <alignment horizontal="right"/>
    </xf>
    <xf numFmtId="7" fontId="3" fillId="6" borderId="45" xfId="0" applyNumberFormat="1" applyFont="1" applyFill="1" applyBorder="1" applyAlignment="1" applyProtection="1">
      <alignment horizontal="center"/>
      <protection locked="0"/>
    </xf>
    <xf numFmtId="0" fontId="10" fillId="6" borderId="45" xfId="0" applyFont="1" applyFill="1" applyBorder="1" applyAlignment="1" applyProtection="1">
      <alignment horizontal="right"/>
    </xf>
    <xf numFmtId="1" fontId="0" fillId="6" borderId="45" xfId="0" applyNumberFormat="1" applyFill="1" applyBorder="1" applyAlignment="1" applyProtection="1">
      <alignment horizontal="center"/>
      <protection locked="0"/>
    </xf>
    <xf numFmtId="0" fontId="89" fillId="6" borderId="1" xfId="4" applyFont="1" applyFill="1" applyBorder="1" applyProtection="1">
      <alignment horizontal="center"/>
      <protection locked="0"/>
    </xf>
    <xf numFmtId="49" fontId="3" fillId="0" borderId="1" xfId="5" applyFont="1" applyFill="1" applyBorder="1" applyAlignment="1" applyProtection="1">
      <alignment horizontal="center" wrapText="1"/>
    </xf>
    <xf numFmtId="1" fontId="16" fillId="13" borderId="17" xfId="0" applyNumberFormat="1" applyFont="1" applyFill="1" applyBorder="1" applyAlignment="1" applyProtection="1">
      <alignment horizontal="center"/>
    </xf>
    <xf numFmtId="0" fontId="3" fillId="14" borderId="8" xfId="0" applyFont="1" applyFill="1" applyBorder="1" applyAlignment="1" applyProtection="1">
      <alignment horizontal="center"/>
    </xf>
    <xf numFmtId="9" fontId="3" fillId="10" borderId="26" xfId="0" applyNumberFormat="1" applyFont="1" applyFill="1" applyBorder="1" applyAlignment="1" applyProtection="1">
      <alignment horizontal="center"/>
    </xf>
    <xf numFmtId="9" fontId="3" fillId="6" borderId="12" xfId="0" applyNumberFormat="1" applyFont="1" applyFill="1" applyBorder="1" applyAlignment="1" applyProtection="1">
      <alignment horizontal="center"/>
    </xf>
    <xf numFmtId="0" fontId="58" fillId="2" borderId="0" xfId="0" applyFont="1" applyFill="1" applyBorder="1" applyAlignment="1" applyProtection="1">
      <alignment horizontal="left"/>
    </xf>
    <xf numFmtId="0" fontId="3" fillId="0" borderId="0" xfId="0" applyFont="1" applyBorder="1" applyAlignment="1" applyProtection="1">
      <alignment horizontal="center" wrapText="1"/>
    </xf>
    <xf numFmtId="7" fontId="3" fillId="2" borderId="0" xfId="0" applyNumberFormat="1" applyFont="1" applyFill="1" applyBorder="1" applyProtection="1"/>
    <xf numFmtId="0" fontId="3" fillId="6" borderId="11" xfId="0" applyFont="1" applyFill="1" applyBorder="1" applyAlignment="1" applyProtection="1">
      <alignment horizontal="right"/>
    </xf>
    <xf numFmtId="2" fontId="3" fillId="6" borderId="11" xfId="0" applyNumberFormat="1" applyFont="1" applyFill="1" applyBorder="1" applyAlignment="1" applyProtection="1">
      <alignment horizontal="center"/>
    </xf>
    <xf numFmtId="10" fontId="3" fillId="6" borderId="11" xfId="0" applyNumberFormat="1" applyFont="1" applyFill="1" applyBorder="1" applyAlignment="1" applyProtection="1">
      <alignment horizontal="center"/>
      <protection locked="0"/>
    </xf>
    <xf numFmtId="0" fontId="3" fillId="10" borderId="38" xfId="0" applyFont="1" applyFill="1" applyBorder="1" applyAlignment="1" applyProtection="1">
      <alignment horizontal="center"/>
    </xf>
    <xf numFmtId="9" fontId="3" fillId="10" borderId="36" xfId="0" applyNumberFormat="1" applyFont="1" applyFill="1" applyBorder="1" applyAlignment="1" applyProtection="1">
      <alignment horizontal="center"/>
    </xf>
    <xf numFmtId="0" fontId="3" fillId="10" borderId="39" xfId="0" applyFont="1" applyFill="1" applyBorder="1" applyAlignment="1" applyProtection="1">
      <alignment horizontal="center"/>
    </xf>
    <xf numFmtId="9" fontId="3" fillId="10" borderId="37" xfId="0" applyNumberFormat="1" applyFont="1" applyFill="1" applyBorder="1" applyAlignment="1" applyProtection="1">
      <alignment horizontal="center"/>
    </xf>
    <xf numFmtId="0" fontId="3" fillId="2" borderId="11" xfId="0" applyFont="1" applyFill="1" applyBorder="1" applyAlignment="1" applyProtection="1">
      <alignment horizontal="right"/>
    </xf>
    <xf numFmtId="0" fontId="3" fillId="6" borderId="11" xfId="0" applyFont="1" applyFill="1" applyBorder="1" applyAlignment="1" applyProtection="1">
      <alignment horizontal="center"/>
    </xf>
    <xf numFmtId="0" fontId="3" fillId="10" borderId="30" xfId="0" applyFont="1" applyFill="1" applyBorder="1" applyAlignment="1" applyProtection="1">
      <alignment horizontal="center"/>
    </xf>
    <xf numFmtId="0" fontId="3" fillId="10" borderId="27" xfId="0" applyFont="1" applyFill="1" applyBorder="1" applyAlignment="1" applyProtection="1">
      <alignment horizontal="center"/>
    </xf>
    <xf numFmtId="9" fontId="3" fillId="10" borderId="22" xfId="0" applyNumberFormat="1" applyFont="1" applyFill="1" applyBorder="1" applyAlignment="1" applyProtection="1">
      <alignment horizontal="center"/>
    </xf>
    <xf numFmtId="0" fontId="3" fillId="10" borderId="31" xfId="0" applyFont="1" applyFill="1" applyBorder="1" applyAlignment="1" applyProtection="1">
      <alignment horizontal="center"/>
    </xf>
    <xf numFmtId="9" fontId="3" fillId="10" borderId="24" xfId="0" applyNumberFormat="1" applyFont="1" applyFill="1" applyBorder="1" applyAlignment="1" applyProtection="1">
      <alignment horizontal="left"/>
    </xf>
    <xf numFmtId="1" fontId="3" fillId="9" borderId="11" xfId="0" applyNumberFormat="1" applyFont="1" applyFill="1" applyBorder="1" applyAlignment="1" applyProtection="1">
      <alignment horizontal="center"/>
    </xf>
    <xf numFmtId="0" fontId="3" fillId="2" borderId="68" xfId="0" applyFont="1" applyFill="1" applyBorder="1" applyAlignment="1" applyProtection="1">
      <alignment horizontal="center"/>
    </xf>
    <xf numFmtId="0" fontId="3" fillId="9" borderId="8" xfId="0" applyFont="1" applyFill="1" applyBorder="1" applyProtection="1"/>
    <xf numFmtId="0" fontId="3" fillId="9" borderId="17" xfId="0" applyFont="1" applyFill="1" applyBorder="1" applyProtection="1"/>
    <xf numFmtId="0" fontId="4" fillId="6" borderId="7" xfId="0" applyFont="1" applyFill="1" applyBorder="1" applyAlignment="1" applyProtection="1">
      <alignment horizontal="right"/>
    </xf>
    <xf numFmtId="1" fontId="3" fillId="6" borderId="7" xfId="0" applyNumberFormat="1" applyFont="1" applyFill="1" applyBorder="1" applyAlignment="1" applyProtection="1">
      <alignment horizontal="center"/>
    </xf>
    <xf numFmtId="0" fontId="4" fillId="2" borderId="41" xfId="0" applyFont="1" applyFill="1" applyBorder="1" applyAlignment="1" applyProtection="1">
      <alignment horizontal="center"/>
    </xf>
    <xf numFmtId="0" fontId="33" fillId="6" borderId="1" xfId="0" applyFont="1" applyFill="1" applyBorder="1" applyAlignment="1" applyProtection="1">
      <alignment horizontal="left" wrapText="1"/>
      <protection locked="0"/>
    </xf>
    <xf numFmtId="0" fontId="3" fillId="6" borderId="0" xfId="0" applyFont="1" applyFill="1" applyBorder="1" applyAlignment="1" applyProtection="1">
      <alignment horizontal="left" wrapText="1"/>
      <protection locked="0"/>
    </xf>
    <xf numFmtId="0" fontId="3" fillId="6" borderId="0" xfId="0" applyFont="1" applyFill="1" applyBorder="1" applyAlignment="1" applyProtection="1">
      <alignment horizontal="center" wrapText="1"/>
      <protection locked="0"/>
    </xf>
    <xf numFmtId="0" fontId="3" fillId="2" borderId="47" xfId="0" applyFont="1" applyFill="1" applyBorder="1" applyAlignment="1" applyProtection="1">
      <alignment horizontal="center"/>
    </xf>
    <xf numFmtId="0" fontId="8" fillId="6" borderId="1" xfId="0" applyFont="1" applyFill="1" applyBorder="1" applyProtection="1"/>
    <xf numFmtId="0" fontId="3" fillId="2" borderId="21" xfId="0" applyFont="1" applyFill="1" applyBorder="1" applyAlignment="1" applyProtection="1">
      <alignment horizontal="left" wrapText="1"/>
      <protection locked="0"/>
    </xf>
    <xf numFmtId="0" fontId="3" fillId="2" borderId="23" xfId="0" applyFont="1" applyFill="1" applyBorder="1" applyAlignment="1" applyProtection="1">
      <alignment horizontal="left" wrapText="1"/>
      <protection locked="0"/>
    </xf>
    <xf numFmtId="0" fontId="23" fillId="2" borderId="0" xfId="0" applyFont="1" applyFill="1" applyBorder="1" applyProtection="1"/>
    <xf numFmtId="0" fontId="23" fillId="6" borderId="0" xfId="0" applyFont="1" applyFill="1" applyBorder="1" applyProtection="1"/>
    <xf numFmtId="0" fontId="23" fillId="0" borderId="0" xfId="0" applyFont="1" applyProtection="1"/>
    <xf numFmtId="0" fontId="23" fillId="0" borderId="0" xfId="0" applyFont="1" applyBorder="1" applyProtection="1"/>
    <xf numFmtId="0" fontId="3" fillId="2" borderId="1" xfId="0" applyFont="1" applyFill="1" applyBorder="1" applyAlignment="1" applyProtection="1">
      <alignment horizontal="right"/>
    </xf>
    <xf numFmtId="0" fontId="3" fillId="0" borderId="0" xfId="0" applyFont="1" applyBorder="1" applyAlignment="1" applyProtection="1">
      <alignment horizontal="right"/>
    </xf>
    <xf numFmtId="0" fontId="4" fillId="19" borderId="3" xfId="0" applyFont="1" applyFill="1" applyBorder="1" applyAlignment="1">
      <alignment horizontal="right"/>
    </xf>
    <xf numFmtId="0" fontId="4" fillId="19" borderId="0" xfId="0" applyFont="1" applyFill="1" applyBorder="1" applyAlignment="1"/>
    <xf numFmtId="0" fontId="16" fillId="19" borderId="3" xfId="0" applyFont="1" applyFill="1" applyBorder="1" applyAlignment="1">
      <alignment horizontal="right"/>
    </xf>
    <xf numFmtId="0" fontId="16" fillId="19" borderId="0" xfId="0" applyFont="1" applyFill="1" applyBorder="1" applyAlignment="1">
      <alignment horizontal="right"/>
    </xf>
    <xf numFmtId="0" fontId="26" fillId="19" borderId="3" xfId="0" applyFont="1" applyFill="1" applyBorder="1" applyAlignment="1">
      <alignment horizontal="right"/>
    </xf>
    <xf numFmtId="0" fontId="26" fillId="19" borderId="0" xfId="0" applyFont="1" applyFill="1" applyBorder="1" applyAlignment="1">
      <alignment horizontal="right"/>
    </xf>
    <xf numFmtId="0" fontId="16" fillId="19" borderId="0" xfId="0" applyFont="1" applyFill="1" applyBorder="1" applyAlignment="1">
      <alignment horizontal="center"/>
    </xf>
    <xf numFmtId="0" fontId="16" fillId="19" borderId="4" xfId="0" applyFont="1" applyFill="1" applyBorder="1" applyAlignment="1">
      <alignment horizontal="center"/>
    </xf>
    <xf numFmtId="0" fontId="16" fillId="19" borderId="15" xfId="0" applyFont="1" applyFill="1" applyBorder="1" applyAlignment="1">
      <alignment horizontal="right"/>
    </xf>
    <xf numFmtId="0" fontId="16" fillId="19" borderId="17" xfId="0" applyFont="1" applyFill="1" applyBorder="1" applyAlignment="1">
      <alignment horizontal="right"/>
    </xf>
    <xf numFmtId="0" fontId="3" fillId="2" borderId="12" xfId="0" applyFont="1" applyFill="1" applyBorder="1" applyAlignment="1" applyProtection="1">
      <alignment horizontal="left"/>
      <protection locked="0"/>
    </xf>
    <xf numFmtId="0" fontId="3" fillId="2" borderId="27" xfId="0" applyFont="1" applyFill="1" applyBorder="1" applyAlignment="1" applyProtection="1">
      <alignment horizontal="left"/>
      <protection locked="0"/>
    </xf>
    <xf numFmtId="0" fontId="45" fillId="13" borderId="15" xfId="0" applyFont="1" applyFill="1" applyBorder="1" applyAlignment="1" applyProtection="1">
      <alignment horizontal="center"/>
    </xf>
    <xf numFmtId="0" fontId="47" fillId="13" borderId="8" xfId="0" applyFont="1" applyFill="1" applyBorder="1" applyAlignment="1">
      <alignment horizontal="center"/>
    </xf>
    <xf numFmtId="0" fontId="47" fillId="13" borderId="17" xfId="0" applyFont="1" applyFill="1" applyBorder="1" applyAlignment="1">
      <alignment horizontal="center"/>
    </xf>
    <xf numFmtId="0" fontId="15" fillId="2" borderId="12" xfId="0" applyFont="1" applyFill="1" applyBorder="1" applyAlignment="1" applyProtection="1">
      <alignment horizontal="left" wrapText="1"/>
      <protection locked="0"/>
    </xf>
    <xf numFmtId="0" fontId="15" fillId="2" borderId="33" xfId="0" applyFont="1" applyFill="1" applyBorder="1" applyAlignment="1" applyProtection="1">
      <alignment horizontal="left" wrapText="1"/>
      <protection locked="0"/>
    </xf>
    <xf numFmtId="0" fontId="15" fillId="2" borderId="27" xfId="0" applyFont="1" applyFill="1" applyBorder="1" applyAlignment="1" applyProtection="1">
      <alignment horizontal="left" wrapText="1"/>
      <protection locked="0"/>
    </xf>
    <xf numFmtId="0" fontId="16" fillId="11" borderId="15" xfId="0" applyFont="1" applyFill="1" applyBorder="1" applyAlignment="1" applyProtection="1">
      <alignment horizontal="right"/>
    </xf>
    <xf numFmtId="0" fontId="16" fillId="11" borderId="8" xfId="0" applyFont="1" applyFill="1" applyBorder="1" applyAlignment="1" applyProtection="1">
      <alignment horizontal="right"/>
    </xf>
    <xf numFmtId="0" fontId="16" fillId="11" borderId="17" xfId="0" applyFont="1" applyFill="1" applyBorder="1" applyAlignment="1" applyProtection="1">
      <alignment horizontal="right"/>
    </xf>
    <xf numFmtId="7" fontId="3" fillId="6" borderId="12" xfId="0" applyNumberFormat="1" applyFont="1" applyFill="1" applyBorder="1" applyAlignment="1" applyProtection="1">
      <alignment horizontal="center" wrapText="1"/>
    </xf>
    <xf numFmtId="7" fontId="3" fillId="6" borderId="27" xfId="0" applyNumberFormat="1" applyFont="1" applyFill="1" applyBorder="1" applyAlignment="1" applyProtection="1">
      <alignment horizontal="center" wrapText="1"/>
    </xf>
    <xf numFmtId="9" fontId="3" fillId="6" borderId="12" xfId="0" applyNumberFormat="1" applyFont="1" applyFill="1" applyBorder="1" applyAlignment="1" applyProtection="1">
      <alignment horizontal="center"/>
    </xf>
    <xf numFmtId="9" fontId="3" fillId="6" borderId="27" xfId="0" applyNumberFormat="1" applyFont="1" applyFill="1" applyBorder="1" applyAlignment="1" applyProtection="1">
      <alignment horizontal="center"/>
    </xf>
    <xf numFmtId="0" fontId="7" fillId="6" borderId="15" xfId="0" applyFont="1" applyFill="1" applyBorder="1" applyAlignment="1" applyProtection="1">
      <alignment horizontal="center"/>
    </xf>
    <xf numFmtId="0" fontId="7" fillId="6" borderId="8" xfId="0" applyFont="1" applyFill="1" applyBorder="1" applyAlignment="1" applyProtection="1">
      <alignment horizontal="center"/>
    </xf>
    <xf numFmtId="0" fontId="7" fillId="6" borderId="17" xfId="0" applyFont="1" applyFill="1" applyBorder="1" applyAlignment="1" applyProtection="1">
      <alignment horizontal="center"/>
    </xf>
    <xf numFmtId="49" fontId="3" fillId="6" borderId="1" xfId="0" applyNumberFormat="1" applyFont="1" applyFill="1" applyBorder="1" applyAlignment="1" applyProtection="1">
      <alignment horizontal="left" wrapText="1"/>
      <protection locked="0"/>
    </xf>
    <xf numFmtId="0" fontId="73" fillId="2" borderId="0" xfId="0" applyFont="1" applyFill="1" applyBorder="1" applyAlignment="1" applyProtection="1">
      <alignment horizontal="justify" vertical="justify" wrapText="1"/>
    </xf>
    <xf numFmtId="0" fontId="48" fillId="0" borderId="0" xfId="0" applyFont="1" applyAlignment="1" applyProtection="1">
      <alignment horizontal="justify" vertical="justify"/>
    </xf>
    <xf numFmtId="0" fontId="4" fillId="12" borderId="15" xfId="0" applyFont="1" applyFill="1" applyBorder="1" applyAlignment="1" applyProtection="1">
      <alignment horizontal="center"/>
    </xf>
    <xf numFmtId="0" fontId="4" fillId="12" borderId="17" xfId="0" applyFont="1" applyFill="1" applyBorder="1" applyAlignment="1" applyProtection="1">
      <alignment horizontal="center"/>
    </xf>
    <xf numFmtId="0" fontId="3" fillId="2" borderId="33" xfId="0" applyFont="1" applyFill="1" applyBorder="1" applyAlignment="1" applyProtection="1">
      <alignment horizontal="left"/>
      <protection locked="0"/>
    </xf>
    <xf numFmtId="0" fontId="3" fillId="2" borderId="68" xfId="0" applyFont="1" applyFill="1" applyBorder="1" applyAlignment="1" applyProtection="1">
      <alignment horizontal="left"/>
      <protection locked="0"/>
    </xf>
    <xf numFmtId="0" fontId="0" fillId="0" borderId="12" xfId="0" applyBorder="1" applyAlignment="1" applyProtection="1">
      <alignment horizontal="left"/>
      <protection locked="0"/>
    </xf>
    <xf numFmtId="0" fontId="0" fillId="0" borderId="27" xfId="0" applyBorder="1" applyAlignment="1" applyProtection="1">
      <alignment horizontal="left"/>
      <protection locked="0"/>
    </xf>
    <xf numFmtId="0" fontId="0" fillId="6" borderId="12" xfId="0" applyFill="1" applyBorder="1" applyAlignment="1" applyProtection="1">
      <alignment horizontal="left"/>
      <protection locked="0"/>
    </xf>
    <xf numFmtId="0" fontId="0" fillId="6" borderId="27" xfId="0" applyFill="1" applyBorder="1" applyAlignment="1" applyProtection="1">
      <alignment horizontal="left"/>
      <protection locked="0"/>
    </xf>
    <xf numFmtId="0" fontId="3" fillId="6" borderId="12" xfId="0" applyFont="1" applyFill="1" applyBorder="1" applyAlignment="1" applyProtection="1">
      <alignment horizontal="left"/>
      <protection locked="0"/>
    </xf>
    <xf numFmtId="0" fontId="3" fillId="6" borderId="27" xfId="0" applyFont="1" applyFill="1" applyBorder="1" applyAlignment="1" applyProtection="1">
      <alignment horizontal="left"/>
      <protection locked="0"/>
    </xf>
    <xf numFmtId="0" fontId="24" fillId="10" borderId="10" xfId="0" applyFont="1" applyFill="1" applyBorder="1" applyAlignment="1" applyProtection="1">
      <alignment horizontal="left"/>
    </xf>
    <xf numFmtId="0" fontId="58" fillId="10" borderId="7" xfId="0" applyFont="1" applyFill="1" applyBorder="1" applyAlignment="1">
      <alignment horizontal="left"/>
    </xf>
    <xf numFmtId="0" fontId="0" fillId="0" borderId="9" xfId="0" applyBorder="1" applyAlignment="1"/>
    <xf numFmtId="7" fontId="15" fillId="6" borderId="12" xfId="0" applyNumberFormat="1" applyFont="1" applyFill="1" applyBorder="1" applyAlignment="1" applyProtection="1">
      <alignment horizontal="center" wrapText="1"/>
    </xf>
    <xf numFmtId="7" fontId="15" fillId="6" borderId="33" xfId="0" applyNumberFormat="1" applyFont="1" applyFill="1" applyBorder="1" applyAlignment="1" applyProtection="1">
      <alignment horizontal="center" wrapText="1"/>
    </xf>
    <xf numFmtId="49" fontId="10" fillId="6" borderId="1" xfId="0" applyNumberFormat="1" applyFont="1" applyFill="1" applyBorder="1" applyAlignment="1" applyProtection="1">
      <alignment horizontal="left" wrapText="1"/>
      <protection locked="0"/>
    </xf>
    <xf numFmtId="49" fontId="58" fillId="10" borderId="3" xfId="0" applyNumberFormat="1" applyFont="1" applyFill="1" applyBorder="1" applyAlignment="1" applyProtection="1">
      <alignment horizontal="center" vertical="center" wrapText="1"/>
    </xf>
    <xf numFmtId="49" fontId="58" fillId="10" borderId="0" xfId="0" applyNumberFormat="1" applyFont="1" applyFill="1" applyBorder="1" applyAlignment="1">
      <alignment horizontal="center" vertical="center" wrapText="1"/>
    </xf>
    <xf numFmtId="49" fontId="0" fillId="0" borderId="3" xfId="0" applyNumberFormat="1" applyBorder="1" applyAlignment="1">
      <alignment horizontal="center" vertical="center" wrapText="1"/>
    </xf>
    <xf numFmtId="49" fontId="0" fillId="0" borderId="0" xfId="0" applyNumberFormat="1" applyBorder="1" applyAlignment="1">
      <alignment horizontal="center" vertical="center" wrapText="1"/>
    </xf>
    <xf numFmtId="49" fontId="0" fillId="0" borderId="13" xfId="0" applyNumberFormat="1" applyBorder="1" applyAlignment="1">
      <alignment horizontal="center" vertical="center" wrapText="1"/>
    </xf>
    <xf numFmtId="49" fontId="0" fillId="0" borderId="5" xfId="0" applyNumberFormat="1" applyBorder="1" applyAlignment="1">
      <alignment horizontal="center" vertical="center" wrapText="1"/>
    </xf>
    <xf numFmtId="49" fontId="3" fillId="10" borderId="3" xfId="0" applyNumberFormat="1" applyFont="1" applyFill="1" applyBorder="1" applyAlignment="1" applyProtection="1">
      <alignment horizontal="center" vertical="center" wrapText="1"/>
    </xf>
    <xf numFmtId="49" fontId="3" fillId="10" borderId="0" xfId="0" applyNumberFormat="1" applyFont="1" applyFill="1" applyBorder="1" applyAlignment="1">
      <alignment horizontal="center" vertical="center" wrapText="1"/>
    </xf>
    <xf numFmtId="49" fontId="3" fillId="0" borderId="3" xfId="0" applyNumberFormat="1" applyFont="1" applyBorder="1" applyAlignment="1">
      <alignment horizontal="center" vertical="center" wrapText="1"/>
    </xf>
    <xf numFmtId="49" fontId="3" fillId="0" borderId="0" xfId="0" applyNumberFormat="1" applyFont="1" applyBorder="1" applyAlignment="1">
      <alignment horizontal="center" vertical="center" wrapText="1"/>
    </xf>
    <xf numFmtId="49" fontId="3" fillId="0" borderId="13" xfId="0" applyNumberFormat="1" applyFont="1" applyBorder="1" applyAlignment="1">
      <alignment horizontal="center" vertical="center" wrapText="1"/>
    </xf>
    <xf numFmtId="49" fontId="3" fillId="0" borderId="5" xfId="0" applyNumberFormat="1" applyFont="1" applyBorder="1" applyAlignment="1">
      <alignment horizontal="center" vertical="center" wrapText="1"/>
    </xf>
    <xf numFmtId="0" fontId="16" fillId="13" borderId="15" xfId="0" applyFont="1" applyFill="1" applyBorder="1" applyAlignment="1" applyProtection="1">
      <alignment horizontal="right" wrapText="1"/>
    </xf>
    <xf numFmtId="0" fontId="16" fillId="13" borderId="8" xfId="0" applyFont="1" applyFill="1" applyBorder="1" applyAlignment="1" applyProtection="1">
      <alignment horizontal="right" wrapText="1"/>
    </xf>
    <xf numFmtId="0" fontId="36" fillId="6" borderId="1" xfId="0" applyFont="1" applyFill="1" applyBorder="1" applyAlignment="1" applyProtection="1">
      <alignment horizontal="left" wrapText="1"/>
      <protection locked="0"/>
    </xf>
    <xf numFmtId="0" fontId="8" fillId="0" borderId="1" xfId="0" applyFont="1" applyBorder="1" applyAlignment="1" applyProtection="1">
      <alignment horizontal="left"/>
      <protection locked="0"/>
    </xf>
    <xf numFmtId="0" fontId="16" fillId="11" borderId="25" xfId="0" applyFont="1" applyFill="1" applyBorder="1" applyAlignment="1" applyProtection="1">
      <alignment horizontal="right"/>
    </xf>
    <xf numFmtId="0" fontId="23" fillId="11" borderId="43" xfId="0" applyFont="1" applyFill="1" applyBorder="1" applyAlignment="1" applyProtection="1">
      <alignment horizontal="right"/>
    </xf>
    <xf numFmtId="0" fontId="23" fillId="11" borderId="26" xfId="0" applyFont="1" applyFill="1" applyBorder="1" applyAlignment="1" applyProtection="1">
      <alignment horizontal="right"/>
    </xf>
    <xf numFmtId="0" fontId="4" fillId="0" borderId="17" xfId="0" applyFont="1" applyBorder="1" applyAlignment="1" applyProtection="1">
      <alignment horizontal="center"/>
    </xf>
    <xf numFmtId="0" fontId="58" fillId="0" borderId="1" xfId="0" applyFont="1" applyBorder="1" applyAlignment="1">
      <alignment horizontal="center" wrapText="1"/>
    </xf>
    <xf numFmtId="0" fontId="19" fillId="0" borderId="1" xfId="0" applyFont="1" applyBorder="1" applyAlignment="1">
      <alignment horizontal="center"/>
    </xf>
    <xf numFmtId="0" fontId="13" fillId="2" borderId="0" xfId="0" applyFont="1" applyFill="1" applyBorder="1" applyAlignment="1" applyProtection="1">
      <alignment horizontal="center" wrapText="1"/>
      <protection locked="0"/>
    </xf>
    <xf numFmtId="0" fontId="13" fillId="0" borderId="0" xfId="0" applyFont="1" applyBorder="1" applyAlignment="1" applyProtection="1">
      <alignment horizontal="center" wrapText="1"/>
      <protection locked="0"/>
    </xf>
    <xf numFmtId="0" fontId="10" fillId="2" borderId="12" xfId="0" applyFont="1" applyFill="1" applyBorder="1" applyAlignment="1" applyProtection="1">
      <alignment horizontal="left" wrapText="1"/>
      <protection locked="0"/>
    </xf>
    <xf numFmtId="0" fontId="10" fillId="2" borderId="33" xfId="0" applyFont="1" applyFill="1" applyBorder="1" applyAlignment="1" applyProtection="1">
      <alignment horizontal="left" wrapText="1"/>
      <protection locked="0"/>
    </xf>
    <xf numFmtId="0" fontId="10" fillId="2" borderId="27" xfId="0" applyFont="1" applyFill="1" applyBorder="1" applyAlignment="1" applyProtection="1">
      <alignment horizontal="left" wrapText="1"/>
      <protection locked="0"/>
    </xf>
    <xf numFmtId="0" fontId="16" fillId="0" borderId="8" xfId="0" applyFont="1" applyBorder="1" applyAlignment="1" applyProtection="1">
      <alignment horizontal="right"/>
    </xf>
    <xf numFmtId="0" fontId="16" fillId="0" borderId="17" xfId="0" applyFont="1" applyBorder="1" applyAlignment="1" applyProtection="1">
      <alignment horizontal="right"/>
    </xf>
    <xf numFmtId="0" fontId="4" fillId="2" borderId="0" xfId="0" applyFont="1" applyFill="1" applyBorder="1" applyAlignment="1" applyProtection="1">
      <alignment horizontal="center"/>
    </xf>
    <xf numFmtId="0" fontId="4" fillId="0" borderId="0" xfId="0" applyFont="1" applyBorder="1" applyAlignment="1" applyProtection="1">
      <alignment horizontal="center"/>
    </xf>
    <xf numFmtId="0" fontId="4" fillId="0" borderId="34" xfId="0" applyFont="1" applyBorder="1" applyAlignment="1" applyProtection="1">
      <alignment horizontal="center"/>
    </xf>
    <xf numFmtId="0" fontId="4" fillId="0" borderId="41" xfId="0" applyFont="1" applyBorder="1" applyAlignment="1" applyProtection="1">
      <alignment horizontal="center" vertical="center" wrapText="1"/>
    </xf>
    <xf numFmtId="0" fontId="4" fillId="0" borderId="34"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72" xfId="0" applyFont="1" applyBorder="1" applyAlignment="1">
      <alignment horizontal="center" vertical="center" wrapText="1"/>
    </xf>
    <xf numFmtId="0" fontId="4" fillId="0" borderId="73" xfId="0" applyFont="1" applyBorder="1" applyAlignment="1">
      <alignment horizontal="center" vertical="center" wrapText="1"/>
    </xf>
    <xf numFmtId="0" fontId="4" fillId="0" borderId="70" xfId="0" applyFont="1" applyBorder="1" applyAlignment="1" applyProtection="1">
      <alignment horizontal="center" vertical="center" wrapText="1"/>
    </xf>
    <xf numFmtId="0" fontId="4" fillId="0" borderId="71" xfId="0" applyFont="1" applyBorder="1" applyAlignment="1">
      <alignment horizontal="center" vertical="center" wrapText="1"/>
    </xf>
    <xf numFmtId="0" fontId="4" fillId="0" borderId="50" xfId="0" applyFont="1" applyBorder="1" applyAlignment="1">
      <alignment horizontal="center" vertical="center" wrapText="1"/>
    </xf>
    <xf numFmtId="0" fontId="4" fillId="0" borderId="35" xfId="0" applyFont="1" applyBorder="1" applyAlignment="1">
      <alignment horizontal="center" vertical="center" wrapText="1"/>
    </xf>
    <xf numFmtId="0" fontId="4" fillId="10" borderId="70" xfId="0" applyFont="1" applyFill="1" applyBorder="1" applyAlignment="1" applyProtection="1">
      <alignment horizontal="center" vertical="center" wrapText="1"/>
    </xf>
    <xf numFmtId="0" fontId="4" fillId="0" borderId="9" xfId="0" applyFont="1" applyBorder="1" applyAlignment="1" applyProtection="1">
      <alignment vertical="center" wrapText="1"/>
    </xf>
    <xf numFmtId="0" fontId="4" fillId="0" borderId="41" xfId="0" applyFont="1" applyBorder="1" applyAlignment="1" applyProtection="1">
      <alignment vertical="center" wrapText="1"/>
    </xf>
    <xf numFmtId="0" fontId="4" fillId="0" borderId="4" xfId="0" applyFont="1" applyBorder="1" applyAlignment="1" applyProtection="1">
      <alignment vertical="center" wrapText="1"/>
    </xf>
    <xf numFmtId="0" fontId="4" fillId="0" borderId="50" xfId="0" applyFont="1" applyBorder="1" applyAlignment="1" applyProtection="1">
      <alignment vertical="center" wrapText="1"/>
    </xf>
    <xf numFmtId="0" fontId="4" fillId="0" borderId="74" xfId="0" applyFont="1" applyBorder="1" applyAlignment="1" applyProtection="1">
      <alignment vertical="center" wrapText="1"/>
    </xf>
    <xf numFmtId="0" fontId="27" fillId="6" borderId="10" xfId="0" applyFont="1" applyFill="1" applyBorder="1" applyAlignment="1" applyProtection="1">
      <alignment horizontal="center"/>
    </xf>
    <xf numFmtId="0" fontId="27" fillId="6" borderId="7" xfId="0" applyFont="1" applyFill="1" applyBorder="1" applyAlignment="1" applyProtection="1">
      <alignment horizontal="center"/>
    </xf>
    <xf numFmtId="0" fontId="3" fillId="6" borderId="1" xfId="0" applyFont="1" applyFill="1" applyBorder="1" applyAlignment="1" applyProtection="1">
      <alignment horizontal="left" wrapText="1"/>
      <protection locked="0"/>
    </xf>
    <xf numFmtId="0" fontId="3" fillId="7" borderId="15" xfId="0" applyFont="1" applyFill="1" applyBorder="1" applyAlignment="1" applyProtection="1">
      <alignment horizontal="center" wrapText="1"/>
    </xf>
    <xf numFmtId="0" fontId="3" fillId="0" borderId="17" xfId="0" applyFont="1" applyBorder="1" applyAlignment="1" applyProtection="1">
      <alignment horizontal="center" wrapText="1"/>
    </xf>
    <xf numFmtId="10" fontId="3" fillId="6" borderId="1" xfId="0" applyNumberFormat="1" applyFont="1" applyFill="1" applyBorder="1" applyAlignment="1" applyProtection="1">
      <alignment horizontal="center" vertical="center" wrapText="1"/>
      <protection locked="0"/>
    </xf>
    <xf numFmtId="0" fontId="3" fillId="6" borderId="1" xfId="0" applyFont="1" applyFill="1" applyBorder="1" applyAlignment="1" applyProtection="1">
      <alignment vertical="center" wrapText="1"/>
      <protection locked="0"/>
    </xf>
    <xf numFmtId="0" fontId="3" fillId="6" borderId="33" xfId="0" applyFont="1" applyFill="1" applyBorder="1" applyAlignment="1" applyProtection="1">
      <alignment horizontal="center"/>
    </xf>
    <xf numFmtId="0" fontId="35" fillId="12" borderId="44" xfId="0" applyFont="1" applyFill="1" applyBorder="1" applyAlignment="1" applyProtection="1">
      <alignment horizontal="center" wrapText="1"/>
    </xf>
    <xf numFmtId="0" fontId="35" fillId="12" borderId="45" xfId="0" applyFont="1" applyFill="1" applyBorder="1" applyAlignment="1" applyProtection="1">
      <alignment horizontal="center" wrapText="1"/>
    </xf>
    <xf numFmtId="0" fontId="35" fillId="6" borderId="1" xfId="0" applyFont="1" applyFill="1" applyBorder="1" applyAlignment="1" applyProtection="1">
      <alignment horizontal="left" wrapText="1"/>
      <protection locked="0"/>
    </xf>
    <xf numFmtId="0" fontId="3" fillId="0" borderId="1" xfId="0" applyFont="1" applyBorder="1" applyAlignment="1" applyProtection="1">
      <alignment horizontal="left"/>
      <protection locked="0"/>
    </xf>
    <xf numFmtId="0" fontId="35" fillId="12" borderId="46" xfId="0" applyFont="1" applyFill="1" applyBorder="1" applyAlignment="1" applyProtection="1">
      <alignment horizontal="center" wrapText="1"/>
    </xf>
    <xf numFmtId="0" fontId="3" fillId="12" borderId="47" xfId="0" applyFont="1" applyFill="1" applyBorder="1" applyAlignment="1" applyProtection="1">
      <alignment horizontal="center" wrapText="1"/>
    </xf>
    <xf numFmtId="0" fontId="3" fillId="6" borderId="33" xfId="0" applyFont="1" applyFill="1" applyBorder="1" applyAlignment="1" applyProtection="1">
      <alignment horizontal="center" wrapText="1"/>
    </xf>
    <xf numFmtId="0" fontId="4" fillId="6" borderId="0" xfId="0" applyFont="1" applyFill="1" applyBorder="1" applyAlignment="1">
      <alignment horizontal="center"/>
    </xf>
    <xf numFmtId="0" fontId="4" fillId="12" borderId="15" xfId="0" applyFont="1" applyFill="1" applyBorder="1" applyAlignment="1">
      <alignment horizontal="center" wrapText="1"/>
    </xf>
    <xf numFmtId="0" fontId="0" fillId="0" borderId="17" xfId="0" applyBorder="1" applyAlignment="1">
      <alignment horizontal="center" wrapText="1"/>
    </xf>
    <xf numFmtId="0" fontId="4" fillId="12" borderId="15" xfId="12" applyFont="1" applyFill="1" applyBorder="1" applyAlignment="1" applyProtection="1">
      <alignment horizontal="center"/>
    </xf>
    <xf numFmtId="0" fontId="65" fillId="12" borderId="8" xfId="12" applyFill="1" applyBorder="1" applyAlignment="1" applyProtection="1">
      <alignment horizontal="center"/>
    </xf>
    <xf numFmtId="0" fontId="65" fillId="0" borderId="8" xfId="12" applyBorder="1" applyAlignment="1" applyProtection="1"/>
    <xf numFmtId="0" fontId="65" fillId="0" borderId="17" xfId="12" applyBorder="1" applyAlignment="1" applyProtection="1"/>
    <xf numFmtId="0" fontId="65" fillId="22" borderId="0" xfId="12" applyFill="1" applyBorder="1" applyAlignment="1" applyProtection="1">
      <alignment horizontal="center" vertical="center" wrapText="1"/>
    </xf>
    <xf numFmtId="0" fontId="77" fillId="0" borderId="15" xfId="0" applyFont="1" applyBorder="1" applyAlignment="1">
      <alignment horizontal="center" wrapText="1"/>
    </xf>
    <xf numFmtId="0" fontId="22" fillId="0" borderId="17" xfId="0" applyFont="1" applyBorder="1" applyAlignment="1"/>
    <xf numFmtId="0" fontId="77" fillId="0" borderId="13" xfId="0" applyFont="1" applyBorder="1" applyAlignment="1">
      <alignment horizontal="center" wrapText="1"/>
    </xf>
    <xf numFmtId="0" fontId="22" fillId="0" borderId="6" xfId="0" applyFont="1" applyBorder="1" applyAlignment="1"/>
  </cellXfs>
  <cellStyles count="16">
    <cellStyle name="40% - Accent2" xfId="15" builtinId="35"/>
    <cellStyle name="Comma" xfId="1" builtinId="3"/>
    <cellStyle name="Credits" xfId="2" xr:uid="{00000000-0005-0000-0000-000002000000}"/>
    <cellStyle name="Good" xfId="13" builtinId="26"/>
    <cellStyle name="Hyperlink" xfId="11" builtinId="8"/>
    <cellStyle name="Neutral" xfId="14" builtinId="28"/>
    <cellStyle name="Normal" xfId="0" builtinId="0"/>
    <cellStyle name="Normal 2" xfId="12" xr:uid="{00000000-0005-0000-0000-000007000000}"/>
    <cellStyle name="Normal_Sheet1" xfId="10" xr:uid="{00000000-0005-0000-0000-000008000000}"/>
    <cellStyle name="Style 1" xfId="3" xr:uid="{00000000-0005-0000-0000-000009000000}"/>
    <cellStyle name="Style 2" xfId="4" xr:uid="{00000000-0005-0000-0000-00000A000000}"/>
    <cellStyle name="Style 3" xfId="5" xr:uid="{00000000-0005-0000-0000-00000B000000}"/>
    <cellStyle name="Style 4" xfId="6" xr:uid="{00000000-0005-0000-0000-00000C000000}"/>
    <cellStyle name="Style 5" xfId="7" xr:uid="{00000000-0005-0000-0000-00000D000000}"/>
    <cellStyle name="Style 6" xfId="8" xr:uid="{00000000-0005-0000-0000-00000E000000}"/>
    <cellStyle name="Style 7" xfId="9" xr:uid="{00000000-0005-0000-0000-00000F000000}"/>
  </cellStyles>
  <dxfs count="0"/>
  <tableStyles count="0" defaultTableStyle="TableStyleMedium9" defaultPivotStyle="PivotStyleLight16"/>
  <colors>
    <mruColors>
      <color rgb="FFFFFFCC"/>
      <color rgb="FFCC9900"/>
      <color rgb="FFC5BE97"/>
      <color rgb="FFF7F7F7"/>
      <color rgb="FFF3F3F3"/>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1295400</xdr:colOff>
      <xdr:row>0</xdr:row>
      <xdr:rowOff>47626</xdr:rowOff>
    </xdr:from>
    <xdr:to>
      <xdr:col>0</xdr:col>
      <xdr:colOff>5334000</xdr:colOff>
      <xdr:row>1</xdr:row>
      <xdr:rowOff>33216</xdr:rowOff>
    </xdr:to>
    <xdr:pic>
      <xdr:nvPicPr>
        <xdr:cNvPr id="5" name="Picture 2" descr="HHP Dept of Tour, Rec and Sports Man UFsmall.jpg">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cstate="print"/>
        <a:srcRect b="56024"/>
        <a:stretch>
          <a:fillRect/>
        </a:stretch>
      </xdr:blipFill>
      <xdr:spPr bwMode="auto">
        <a:xfrm>
          <a:off x="1295400" y="47626"/>
          <a:ext cx="4038600" cy="690440"/>
        </a:xfrm>
        <a:prstGeom prst="rect">
          <a:avLst/>
        </a:prstGeom>
        <a:noFill/>
        <a:ln w="9525">
          <a:noFill/>
          <a:miter lim="800000"/>
          <a:headEnd/>
          <a:tailEnd/>
        </a:ln>
      </xdr:spPr>
    </xdr:pic>
    <xdr:clientData/>
  </xdr:twoCellAnchor>
  <xdr:twoCellAnchor editAs="oneCell">
    <xdr:from>
      <xdr:col>0</xdr:col>
      <xdr:colOff>6410324</xdr:colOff>
      <xdr:row>99</xdr:row>
      <xdr:rowOff>47266</xdr:rowOff>
    </xdr:from>
    <xdr:to>
      <xdr:col>13</xdr:col>
      <xdr:colOff>340620</xdr:colOff>
      <xdr:row>107</xdr:row>
      <xdr:rowOff>113585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6410324" y="18259066"/>
          <a:ext cx="7655821" cy="2399944"/>
        </a:xfrm>
        <a:prstGeom prst="rect">
          <a:avLst/>
        </a:prstGeom>
      </xdr:spPr>
    </xdr:pic>
    <xdr:clientData/>
  </xdr:twoCellAnchor>
  <xdr:twoCellAnchor>
    <xdr:from>
      <xdr:col>0</xdr:col>
      <xdr:colOff>6267450</xdr:colOff>
      <xdr:row>101</xdr:row>
      <xdr:rowOff>123825</xdr:rowOff>
    </xdr:from>
    <xdr:to>
      <xdr:col>2</xdr:col>
      <xdr:colOff>304800</xdr:colOff>
      <xdr:row>107</xdr:row>
      <xdr:rowOff>57150</xdr:rowOff>
    </xdr:to>
    <xdr:sp macro="" textlink="">
      <xdr:nvSpPr>
        <xdr:cNvPr id="3" name="Oval 2">
          <a:extLst>
            <a:ext uri="{FF2B5EF4-FFF2-40B4-BE49-F238E27FC236}">
              <a16:creationId xmlns:a16="http://schemas.microsoft.com/office/drawing/2014/main" id="{00000000-0008-0000-0000-000003000000}"/>
            </a:ext>
          </a:extLst>
        </xdr:cNvPr>
        <xdr:cNvSpPr/>
      </xdr:nvSpPr>
      <xdr:spPr>
        <a:xfrm>
          <a:off x="6267450" y="19583400"/>
          <a:ext cx="1057275" cy="101917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323850</xdr:colOff>
      <xdr:row>3</xdr:row>
      <xdr:rowOff>338136</xdr:rowOff>
    </xdr:from>
    <xdr:to>
      <xdr:col>0</xdr:col>
      <xdr:colOff>8801099</xdr:colOff>
      <xdr:row>3</xdr:row>
      <xdr:rowOff>3078433</xdr:rowOff>
    </xdr:to>
    <xdr:pic>
      <xdr:nvPicPr>
        <xdr:cNvPr id="2" name="Picture 1">
          <a:extLst>
            <a:ext uri="{FF2B5EF4-FFF2-40B4-BE49-F238E27FC236}">
              <a16:creationId xmlns:a16="http://schemas.microsoft.com/office/drawing/2014/main" id="{00000000-0008-0000-09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70" t="-1246" r="770" b="48428"/>
        <a:stretch/>
      </xdr:blipFill>
      <xdr:spPr bwMode="auto">
        <a:xfrm>
          <a:off x="323850" y="766761"/>
          <a:ext cx="8477249" cy="2740297"/>
        </a:xfrm>
        <a:prstGeom prst="rect">
          <a:avLst/>
        </a:prstGeom>
        <a:ln w="31750" cap="sq">
          <a:solidFill>
            <a:srgbClr val="000000"/>
          </a:solid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1458192</xdr:colOff>
      <xdr:row>12</xdr:row>
      <xdr:rowOff>148072</xdr:rowOff>
    </xdr:from>
    <xdr:to>
      <xdr:col>0</xdr:col>
      <xdr:colOff>7430366</xdr:colOff>
      <xdr:row>12</xdr:row>
      <xdr:rowOff>3176542</xdr:rowOff>
    </xdr:to>
    <xdr:pic>
      <xdr:nvPicPr>
        <xdr:cNvPr id="4" name="Picture 3">
          <a:extLst>
            <a:ext uri="{FF2B5EF4-FFF2-40B4-BE49-F238E27FC236}">
              <a16:creationId xmlns:a16="http://schemas.microsoft.com/office/drawing/2014/main" id="{00000000-0008-0000-09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58192" y="5438777"/>
          <a:ext cx="5972174" cy="3028470"/>
        </a:xfrm>
        <a:prstGeom prst="rect">
          <a:avLst/>
        </a:prstGeom>
        <a:ln w="22225" cap="sq">
          <a:solidFill>
            <a:srgbClr val="000000"/>
          </a:solid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1323975</xdr:colOff>
      <xdr:row>19</xdr:row>
      <xdr:rowOff>114300</xdr:rowOff>
    </xdr:from>
    <xdr:to>
      <xdr:col>0</xdr:col>
      <xdr:colOff>7753350</xdr:colOff>
      <xdr:row>20</xdr:row>
      <xdr:rowOff>3304141</xdr:rowOff>
    </xdr:to>
    <xdr:pic>
      <xdr:nvPicPr>
        <xdr:cNvPr id="5" name="Picture 4">
          <a:extLst>
            <a:ext uri="{FF2B5EF4-FFF2-40B4-BE49-F238E27FC236}">
              <a16:creationId xmlns:a16="http://schemas.microsoft.com/office/drawing/2014/main" id="{00000000-0008-0000-09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323975" y="10153650"/>
          <a:ext cx="6429375" cy="3351765"/>
        </a:xfrm>
        <a:prstGeom prst="rect">
          <a:avLst/>
        </a:prstGeom>
        <a:ln w="28575" cap="sq">
          <a:solidFill>
            <a:srgbClr val="000000"/>
          </a:solid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429491</xdr:colOff>
      <xdr:row>23</xdr:row>
      <xdr:rowOff>158461</xdr:rowOff>
    </xdr:from>
    <xdr:to>
      <xdr:col>0</xdr:col>
      <xdr:colOff>8430491</xdr:colOff>
      <xdr:row>23</xdr:row>
      <xdr:rowOff>4244686</xdr:rowOff>
    </xdr:to>
    <xdr:pic>
      <xdr:nvPicPr>
        <xdr:cNvPr id="6" name="Picture 5">
          <a:extLst>
            <a:ext uri="{FF2B5EF4-FFF2-40B4-BE49-F238E27FC236}">
              <a16:creationId xmlns:a16="http://schemas.microsoft.com/office/drawing/2014/main" id="{00000000-0008-0000-09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29491" y="14168870"/>
          <a:ext cx="8001000" cy="4086225"/>
        </a:xfrm>
        <a:prstGeom prst="rect">
          <a:avLst/>
        </a:prstGeom>
        <a:ln w="34925" cap="sq">
          <a:solidFill>
            <a:srgbClr val="000000"/>
          </a:solidFill>
          <a:miter lim="800000"/>
        </a:ln>
        <a:effectLst>
          <a:outerShdw blurRad="57150" dist="50800" dir="2700000" algn="tl" rotWithShape="0">
            <a:srgbClr val="000000">
              <a:alpha val="4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webofknowledge.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1"/>
  <sheetViews>
    <sheetView workbookViewId="0">
      <selection activeCell="A9" sqref="A9"/>
    </sheetView>
  </sheetViews>
  <sheetFormatPr defaultRowHeight="12.75" x14ac:dyDescent="0.2"/>
  <cols>
    <col min="1" max="1" width="96.140625" style="30" customWidth="1"/>
  </cols>
  <sheetData>
    <row r="1" spans="1:1" ht="55.5" customHeight="1" x14ac:dyDescent="0.2"/>
    <row r="2" spans="1:1" ht="19.5" customHeight="1" x14ac:dyDescent="0.2">
      <c r="A2" s="357" t="s">
        <v>557</v>
      </c>
    </row>
    <row r="4" spans="1:1" ht="15" x14ac:dyDescent="0.25">
      <c r="A4" s="358" t="s">
        <v>312</v>
      </c>
    </row>
    <row r="5" spans="1:1" x14ac:dyDescent="0.2">
      <c r="A5" s="462" t="s">
        <v>534</v>
      </c>
    </row>
    <row r="6" spans="1:1" ht="63.75" x14ac:dyDescent="0.2">
      <c r="A6" s="356" t="s">
        <v>323</v>
      </c>
    </row>
    <row r="7" spans="1:1" x14ac:dyDescent="0.2">
      <c r="A7" s="356"/>
    </row>
    <row r="8" spans="1:1" x14ac:dyDescent="0.2">
      <c r="A8" s="356" t="s">
        <v>289</v>
      </c>
    </row>
    <row r="9" spans="1:1" x14ac:dyDescent="0.2">
      <c r="A9" s="356" t="s">
        <v>290</v>
      </c>
    </row>
    <row r="10" spans="1:1" x14ac:dyDescent="0.2">
      <c r="A10" s="356" t="s">
        <v>291</v>
      </c>
    </row>
    <row r="11" spans="1:1" x14ac:dyDescent="0.2">
      <c r="A11" s="356"/>
    </row>
    <row r="12" spans="1:1" ht="51" x14ac:dyDescent="0.2">
      <c r="A12" s="356" t="s">
        <v>324</v>
      </c>
    </row>
    <row r="13" spans="1:1" x14ac:dyDescent="0.2">
      <c r="A13" s="356"/>
    </row>
    <row r="14" spans="1:1" x14ac:dyDescent="0.2">
      <c r="A14" s="359" t="s">
        <v>196</v>
      </c>
    </row>
    <row r="15" spans="1:1" x14ac:dyDescent="0.2">
      <c r="A15" s="356"/>
    </row>
    <row r="16" spans="1:1" x14ac:dyDescent="0.2">
      <c r="A16" s="356" t="s">
        <v>313</v>
      </c>
    </row>
    <row r="17" spans="1:1" x14ac:dyDescent="0.2">
      <c r="A17" s="356" t="s">
        <v>314</v>
      </c>
    </row>
    <row r="18" spans="1:1" x14ac:dyDescent="0.2">
      <c r="A18" s="356"/>
    </row>
    <row r="19" spans="1:1" x14ac:dyDescent="0.2">
      <c r="A19" s="356" t="s">
        <v>315</v>
      </c>
    </row>
    <row r="20" spans="1:1" ht="13.5" customHeight="1" x14ac:dyDescent="0.2">
      <c r="A20" s="356" t="s">
        <v>316</v>
      </c>
    </row>
    <row r="21" spans="1:1" x14ac:dyDescent="0.2">
      <c r="A21" s="356"/>
    </row>
    <row r="22" spans="1:1" x14ac:dyDescent="0.2">
      <c r="A22" s="356" t="s">
        <v>317</v>
      </c>
    </row>
    <row r="23" spans="1:1" x14ac:dyDescent="0.2">
      <c r="A23" s="356"/>
    </row>
    <row r="24" spans="1:1" x14ac:dyDescent="0.2">
      <c r="A24" s="356" t="s">
        <v>318</v>
      </c>
    </row>
    <row r="25" spans="1:1" x14ac:dyDescent="0.2">
      <c r="A25" s="356"/>
    </row>
    <row r="26" spans="1:1" x14ac:dyDescent="0.2">
      <c r="A26" s="359" t="s">
        <v>325</v>
      </c>
    </row>
    <row r="27" spans="1:1" x14ac:dyDescent="0.2">
      <c r="A27" s="548"/>
    </row>
    <row r="28" spans="1:1" x14ac:dyDescent="0.2">
      <c r="A28" s="356" t="s">
        <v>516</v>
      </c>
    </row>
    <row r="29" spans="1:1" x14ac:dyDescent="0.2">
      <c r="A29" s="356"/>
    </row>
    <row r="30" spans="1:1" x14ac:dyDescent="0.2">
      <c r="A30" s="356" t="s">
        <v>319</v>
      </c>
    </row>
    <row r="31" spans="1:1" ht="14.25" customHeight="1" x14ac:dyDescent="0.2">
      <c r="A31" s="356" t="s">
        <v>329</v>
      </c>
    </row>
    <row r="32" spans="1:1" ht="13.5" customHeight="1" x14ac:dyDescent="0.2">
      <c r="A32" s="356" t="s">
        <v>320</v>
      </c>
    </row>
    <row r="33" spans="1:1" x14ac:dyDescent="0.2">
      <c r="A33" s="356"/>
    </row>
    <row r="34" spans="1:1" x14ac:dyDescent="0.2">
      <c r="A34" s="356" t="s">
        <v>292</v>
      </c>
    </row>
    <row r="35" spans="1:1" ht="25.5" x14ac:dyDescent="0.2">
      <c r="A35" s="356" t="s">
        <v>293</v>
      </c>
    </row>
    <row r="36" spans="1:1" x14ac:dyDescent="0.2">
      <c r="A36" s="356"/>
    </row>
    <row r="37" spans="1:1" x14ac:dyDescent="0.2">
      <c r="A37" s="356" t="s">
        <v>294</v>
      </c>
    </row>
    <row r="38" spans="1:1" x14ac:dyDescent="0.2">
      <c r="A38" s="356"/>
    </row>
    <row r="39" spans="1:1" x14ac:dyDescent="0.2">
      <c r="A39" s="356" t="s">
        <v>535</v>
      </c>
    </row>
    <row r="40" spans="1:1" x14ac:dyDescent="0.2">
      <c r="A40" s="356"/>
    </row>
    <row r="41" spans="1:1" x14ac:dyDescent="0.2">
      <c r="A41" s="356" t="s">
        <v>295</v>
      </c>
    </row>
    <row r="42" spans="1:1" x14ac:dyDescent="0.2">
      <c r="A42" s="356"/>
    </row>
    <row r="43" spans="1:1" x14ac:dyDescent="0.2">
      <c r="A43" s="356" t="s">
        <v>296</v>
      </c>
    </row>
    <row r="44" spans="1:1" x14ac:dyDescent="0.2">
      <c r="A44" s="356"/>
    </row>
    <row r="45" spans="1:1" x14ac:dyDescent="0.2">
      <c r="A45" s="356" t="s">
        <v>297</v>
      </c>
    </row>
    <row r="46" spans="1:1" x14ac:dyDescent="0.2">
      <c r="A46" s="356"/>
    </row>
    <row r="47" spans="1:1" x14ac:dyDescent="0.2">
      <c r="A47" s="356" t="s">
        <v>298</v>
      </c>
    </row>
    <row r="48" spans="1:1" x14ac:dyDescent="0.2">
      <c r="A48" s="356"/>
    </row>
    <row r="49" spans="1:1" x14ac:dyDescent="0.2">
      <c r="A49" s="356"/>
    </row>
    <row r="50" spans="1:1" x14ac:dyDescent="0.2">
      <c r="A50" s="359" t="s">
        <v>326</v>
      </c>
    </row>
    <row r="51" spans="1:1" x14ac:dyDescent="0.2">
      <c r="A51" s="548"/>
    </row>
    <row r="52" spans="1:1" x14ac:dyDescent="0.2">
      <c r="A52" s="360" t="s">
        <v>299</v>
      </c>
    </row>
    <row r="53" spans="1:1" x14ac:dyDescent="0.2">
      <c r="A53" s="356" t="s">
        <v>302</v>
      </c>
    </row>
    <row r="54" spans="1:1" x14ac:dyDescent="0.2">
      <c r="A54" s="356" t="s">
        <v>303</v>
      </c>
    </row>
    <row r="55" spans="1:1" x14ac:dyDescent="0.2">
      <c r="A55" s="356"/>
    </row>
    <row r="56" spans="1:1" x14ac:dyDescent="0.2">
      <c r="A56" s="356" t="s">
        <v>344</v>
      </c>
    </row>
    <row r="57" spans="1:1" x14ac:dyDescent="0.2">
      <c r="A57" s="356" t="s">
        <v>528</v>
      </c>
    </row>
    <row r="58" spans="1:1" x14ac:dyDescent="0.2">
      <c r="A58" s="356"/>
    </row>
    <row r="59" spans="1:1" ht="13.5" customHeight="1" x14ac:dyDescent="0.2">
      <c r="A59" s="356" t="s">
        <v>321</v>
      </c>
    </row>
    <row r="60" spans="1:1" x14ac:dyDescent="0.2">
      <c r="A60" s="356" t="s">
        <v>322</v>
      </c>
    </row>
    <row r="61" spans="1:1" x14ac:dyDescent="0.2">
      <c r="A61" s="356"/>
    </row>
    <row r="62" spans="1:1" x14ac:dyDescent="0.2">
      <c r="A62" s="360" t="s">
        <v>104</v>
      </c>
    </row>
    <row r="63" spans="1:1" x14ac:dyDescent="0.2">
      <c r="A63" s="356"/>
    </row>
    <row r="64" spans="1:1" x14ac:dyDescent="0.2">
      <c r="A64" s="356" t="s">
        <v>327</v>
      </c>
    </row>
    <row r="65" spans="1:1" x14ac:dyDescent="0.2">
      <c r="A65" s="356"/>
    </row>
    <row r="66" spans="1:1" x14ac:dyDescent="0.2">
      <c r="A66" s="356" t="s">
        <v>328</v>
      </c>
    </row>
    <row r="67" spans="1:1" x14ac:dyDescent="0.2">
      <c r="A67" s="356" t="s">
        <v>304</v>
      </c>
    </row>
    <row r="68" spans="1:1" x14ac:dyDescent="0.2">
      <c r="A68" s="356" t="s">
        <v>403</v>
      </c>
    </row>
    <row r="69" spans="1:1" x14ac:dyDescent="0.2">
      <c r="A69" s="356" t="s">
        <v>404</v>
      </c>
    </row>
    <row r="70" spans="1:1" x14ac:dyDescent="0.2">
      <c r="A70" s="356"/>
    </row>
    <row r="71" spans="1:1" x14ac:dyDescent="0.2">
      <c r="A71" s="356" t="s">
        <v>467</v>
      </c>
    </row>
    <row r="72" spans="1:1" x14ac:dyDescent="0.2">
      <c r="A72" s="356" t="s">
        <v>405</v>
      </c>
    </row>
    <row r="73" spans="1:1" x14ac:dyDescent="0.2">
      <c r="A73" s="356"/>
    </row>
    <row r="74" spans="1:1" x14ac:dyDescent="0.2">
      <c r="A74" s="356" t="s">
        <v>305</v>
      </c>
    </row>
    <row r="75" spans="1:1" x14ac:dyDescent="0.2">
      <c r="A75" s="356" t="s">
        <v>460</v>
      </c>
    </row>
    <row r="76" spans="1:1" ht="15" customHeight="1" x14ac:dyDescent="0.2">
      <c r="A76" s="549" t="s">
        <v>461</v>
      </c>
    </row>
    <row r="77" spans="1:1" x14ac:dyDescent="0.2">
      <c r="A77" s="356"/>
    </row>
    <row r="78" spans="1:1" x14ac:dyDescent="0.2">
      <c r="A78" s="356" t="s">
        <v>468</v>
      </c>
    </row>
    <row r="79" spans="1:1" ht="15.75" customHeight="1" x14ac:dyDescent="0.2">
      <c r="A79" s="356" t="s">
        <v>306</v>
      </c>
    </row>
    <row r="80" spans="1:1" x14ac:dyDescent="0.2">
      <c r="A80" s="356" t="s">
        <v>470</v>
      </c>
    </row>
    <row r="81" spans="1:1" x14ac:dyDescent="0.2">
      <c r="A81" s="356"/>
    </row>
    <row r="82" spans="1:1" x14ac:dyDescent="0.2">
      <c r="A82" s="356" t="s">
        <v>307</v>
      </c>
    </row>
    <row r="83" spans="1:1" x14ac:dyDescent="0.2">
      <c r="A83" s="356" t="s">
        <v>352</v>
      </c>
    </row>
    <row r="84" spans="1:1" x14ac:dyDescent="0.2">
      <c r="A84" s="359" t="s">
        <v>517</v>
      </c>
    </row>
    <row r="85" spans="1:1" x14ac:dyDescent="0.2">
      <c r="A85" s="359" t="s">
        <v>526</v>
      </c>
    </row>
    <row r="86" spans="1:1" x14ac:dyDescent="0.2">
      <c r="A86" s="359" t="s">
        <v>575</v>
      </c>
    </row>
    <row r="87" spans="1:1" x14ac:dyDescent="0.2">
      <c r="A87" s="356" t="s">
        <v>469</v>
      </c>
    </row>
    <row r="88" spans="1:1" x14ac:dyDescent="0.2">
      <c r="A88" s="356"/>
    </row>
    <row r="89" spans="1:1" x14ac:dyDescent="0.2">
      <c r="A89" s="356" t="s">
        <v>308</v>
      </c>
    </row>
    <row r="90" spans="1:1" x14ac:dyDescent="0.2">
      <c r="A90" s="356" t="s">
        <v>309</v>
      </c>
    </row>
    <row r="91" spans="1:1" x14ac:dyDescent="0.2">
      <c r="A91" s="356" t="s">
        <v>310</v>
      </c>
    </row>
    <row r="92" spans="1:1" x14ac:dyDescent="0.2">
      <c r="A92" s="356" t="s">
        <v>311</v>
      </c>
    </row>
    <row r="93" spans="1:1" x14ac:dyDescent="0.2">
      <c r="A93" s="356"/>
    </row>
    <row r="94" spans="1:1" ht="14.25" customHeight="1" x14ac:dyDescent="0.2">
      <c r="A94" s="356" t="s">
        <v>471</v>
      </c>
    </row>
    <row r="95" spans="1:1" ht="14.25" customHeight="1" x14ac:dyDescent="0.2">
      <c r="A95" s="356" t="s">
        <v>472</v>
      </c>
    </row>
    <row r="96" spans="1:1" ht="14.25" customHeight="1" x14ac:dyDescent="0.2">
      <c r="A96" s="356"/>
    </row>
    <row r="97" spans="1:1" ht="14.25" customHeight="1" x14ac:dyDescent="0.2">
      <c r="A97" s="356" t="s">
        <v>339</v>
      </c>
    </row>
    <row r="98" spans="1:1" ht="14.25" customHeight="1" x14ac:dyDescent="0.2">
      <c r="A98" s="356" t="s">
        <v>343</v>
      </c>
    </row>
    <row r="99" spans="1:1" ht="14.25" customHeight="1" x14ac:dyDescent="0.2">
      <c r="A99" s="356"/>
    </row>
    <row r="100" spans="1:1" ht="14.25" customHeight="1" x14ac:dyDescent="0.2">
      <c r="A100" s="360" t="s">
        <v>529</v>
      </c>
    </row>
    <row r="101" spans="1:1" ht="84" customHeight="1" x14ac:dyDescent="0.2">
      <c r="A101" s="356" t="s">
        <v>530</v>
      </c>
    </row>
    <row r="102" spans="1:1" ht="14.25" customHeight="1" x14ac:dyDescent="0.2">
      <c r="A102" s="356" t="s">
        <v>340</v>
      </c>
    </row>
    <row r="103" spans="1:1" ht="14.25" customHeight="1" x14ac:dyDescent="0.2">
      <c r="A103" s="356"/>
    </row>
    <row r="104" spans="1:1" ht="14.25" customHeight="1" x14ac:dyDescent="0.2">
      <c r="A104" s="356"/>
    </row>
    <row r="105" spans="1:1" ht="14.25" customHeight="1" x14ac:dyDescent="0.2">
      <c r="A105" s="356"/>
    </row>
    <row r="106" spans="1:1" ht="14.25" customHeight="1" x14ac:dyDescent="0.2">
      <c r="A106" s="356"/>
    </row>
    <row r="107" spans="1:1" ht="14.25" customHeight="1" x14ac:dyDescent="0.2">
      <c r="A107" s="356"/>
    </row>
    <row r="108" spans="1:1" x14ac:dyDescent="0.2">
      <c r="A108" s="361" t="s">
        <v>195</v>
      </c>
    </row>
    <row r="109" spans="1:1" x14ac:dyDescent="0.2">
      <c r="A109" s="550"/>
    </row>
    <row r="110" spans="1:1" x14ac:dyDescent="0.2">
      <c r="A110" s="356" t="s">
        <v>341</v>
      </c>
    </row>
    <row r="111" spans="1:1" x14ac:dyDescent="0.2">
      <c r="A111" s="356"/>
    </row>
    <row r="112" spans="1:1" x14ac:dyDescent="0.2">
      <c r="A112" s="356" t="s">
        <v>342</v>
      </c>
    </row>
    <row r="113" spans="1:1" x14ac:dyDescent="0.2">
      <c r="A113" s="356"/>
    </row>
    <row r="114" spans="1:1" x14ac:dyDescent="0.2">
      <c r="A114" s="356"/>
    </row>
    <row r="115" spans="1:1" x14ac:dyDescent="0.2">
      <c r="A115" s="356"/>
    </row>
    <row r="116" spans="1:1" x14ac:dyDescent="0.2">
      <c r="A116" s="360" t="s">
        <v>300</v>
      </c>
    </row>
    <row r="117" spans="1:1" ht="51" x14ac:dyDescent="0.2">
      <c r="A117" s="356" t="s">
        <v>301</v>
      </c>
    </row>
    <row r="118" spans="1:1" x14ac:dyDescent="0.2">
      <c r="A118" s="356"/>
    </row>
    <row r="119" spans="1:1" x14ac:dyDescent="0.2">
      <c r="A119" s="356"/>
    </row>
    <row r="120" spans="1:1" ht="25.5" x14ac:dyDescent="0.2">
      <c r="A120" s="463" t="s">
        <v>531</v>
      </c>
    </row>
    <row r="121" spans="1:1" x14ac:dyDescent="0.2">
      <c r="A121" s="463" t="s">
        <v>532</v>
      </c>
    </row>
  </sheetData>
  <sheetProtection algorithmName="SHA-512" hashValue="85dRXsKFgsUNLglRbwj+omeFkip0OFsznHKquvwBysrE1wVqVRIo/ABV5i+VwlroJVuyfjXjwK4gjtCIaTOAsA==" saltValue="rNfLgd/E8yhK0/6aigb2Tg==" spinCount="100000" sheet="1" objects="1" scenarios="1"/>
  <hyperlinks>
    <hyperlink ref="A76" r:id="rId1" xr:uid="{00000000-0004-0000-0000-000000000000}"/>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31"/>
  <sheetViews>
    <sheetView view="pageLayout" zoomScaleNormal="100" workbookViewId="0">
      <selection activeCell="B5" sqref="B5"/>
    </sheetView>
  </sheetViews>
  <sheetFormatPr defaultRowHeight="12.75" x14ac:dyDescent="0.2"/>
  <cols>
    <col min="1" max="1" width="25.7109375" customWidth="1"/>
    <col min="2" max="2" width="34.85546875" customWidth="1"/>
    <col min="4" max="4" width="19.28515625" customWidth="1"/>
  </cols>
  <sheetData>
    <row r="1" spans="1:5" x14ac:dyDescent="0.2">
      <c r="A1" s="176"/>
      <c r="B1" s="177"/>
      <c r="C1" s="177"/>
      <c r="D1" s="177"/>
      <c r="E1" s="178"/>
    </row>
    <row r="2" spans="1:5" ht="16.5" thickBot="1" x14ac:dyDescent="0.3">
      <c r="A2" s="179" t="s">
        <v>241</v>
      </c>
      <c r="B2" s="180"/>
      <c r="C2" s="180"/>
      <c r="D2" s="180"/>
      <c r="E2" s="181"/>
    </row>
    <row r="3" spans="1:5" ht="16.5" thickBot="1" x14ac:dyDescent="0.3">
      <c r="A3" s="182" t="s">
        <v>8</v>
      </c>
      <c r="B3" s="172">
        <v>0.5</v>
      </c>
      <c r="C3" s="180"/>
      <c r="D3" s="180"/>
      <c r="E3" s="181"/>
    </row>
    <row r="4" spans="1:5" ht="16.5" thickBot="1" x14ac:dyDescent="0.3">
      <c r="A4" s="182" t="s">
        <v>104</v>
      </c>
      <c r="B4" s="172">
        <v>0.4</v>
      </c>
      <c r="C4" s="180"/>
      <c r="D4" s="180"/>
      <c r="E4" s="181"/>
    </row>
    <row r="5" spans="1:5" ht="16.5" thickBot="1" x14ac:dyDescent="0.3">
      <c r="A5" s="182" t="s">
        <v>195</v>
      </c>
      <c r="B5" s="172">
        <v>0.1</v>
      </c>
      <c r="C5" s="180"/>
      <c r="D5" s="180"/>
      <c r="E5" s="181"/>
    </row>
    <row r="6" spans="1:5" ht="16.5" thickBot="1" x14ac:dyDescent="0.3">
      <c r="A6" s="270" t="s">
        <v>465</v>
      </c>
      <c r="B6" s="172">
        <v>0</v>
      </c>
      <c r="C6" s="180"/>
      <c r="D6" s="180"/>
      <c r="E6" s="181"/>
    </row>
    <row r="7" spans="1:5" ht="13.5" thickBot="1" x14ac:dyDescent="0.25">
      <c r="A7" s="183"/>
      <c r="B7" s="180"/>
      <c r="C7" s="180"/>
      <c r="D7" s="180"/>
      <c r="E7" s="181"/>
    </row>
    <row r="8" spans="1:5" ht="13.5" thickBot="1" x14ac:dyDescent="0.25">
      <c r="A8" s="176"/>
      <c r="B8" s="177"/>
      <c r="C8" s="177"/>
      <c r="D8" s="177"/>
      <c r="E8" s="178"/>
    </row>
    <row r="9" spans="1:5" ht="18.75" thickBot="1" x14ac:dyDescent="0.3">
      <c r="A9" s="699" t="s">
        <v>193</v>
      </c>
      <c r="B9" s="700"/>
      <c r="C9" s="180"/>
      <c r="D9" s="184">
        <f>Teaching!D354</f>
        <v>0</v>
      </c>
      <c r="E9" s="181"/>
    </row>
    <row r="10" spans="1:5" ht="15.75" thickBot="1" x14ac:dyDescent="0.25">
      <c r="A10" s="695" t="s">
        <v>40</v>
      </c>
      <c r="B10" s="696"/>
      <c r="C10" s="185" t="s">
        <v>43</v>
      </c>
      <c r="D10" s="186">
        <f>B3*200</f>
        <v>100</v>
      </c>
      <c r="E10" s="181"/>
    </row>
    <row r="11" spans="1:5" ht="18.75" thickBot="1" x14ac:dyDescent="0.3">
      <c r="A11" s="693" t="s">
        <v>197</v>
      </c>
      <c r="B11" s="694"/>
      <c r="C11" s="187"/>
      <c r="D11" s="173">
        <f>D9-D10</f>
        <v>-100</v>
      </c>
      <c r="E11" s="181"/>
    </row>
    <row r="12" spans="1:5" ht="15" thickBot="1" x14ac:dyDescent="0.25">
      <c r="A12" s="188"/>
      <c r="B12" s="189"/>
      <c r="C12" s="180"/>
      <c r="D12" s="180"/>
      <c r="E12" s="181"/>
    </row>
    <row r="13" spans="1:5" ht="18.75" thickBot="1" x14ac:dyDescent="0.3">
      <c r="A13" s="699" t="s">
        <v>194</v>
      </c>
      <c r="B13" s="700"/>
      <c r="C13" s="180"/>
      <c r="D13" s="184">
        <f>Research!D339</f>
        <v>0</v>
      </c>
      <c r="E13" s="181"/>
    </row>
    <row r="14" spans="1:5" ht="15.75" thickBot="1" x14ac:dyDescent="0.25">
      <c r="A14" s="695" t="s">
        <v>41</v>
      </c>
      <c r="B14" s="696"/>
      <c r="C14" s="185" t="s">
        <v>43</v>
      </c>
      <c r="D14" s="186">
        <f>B4*200</f>
        <v>80</v>
      </c>
      <c r="E14" s="181"/>
    </row>
    <row r="15" spans="1:5" ht="18.75" thickBot="1" x14ac:dyDescent="0.3">
      <c r="A15" s="693" t="s">
        <v>198</v>
      </c>
      <c r="B15" s="694"/>
      <c r="C15" s="180"/>
      <c r="D15" s="173">
        <f>D13-D14</f>
        <v>-80</v>
      </c>
      <c r="E15" s="181"/>
    </row>
    <row r="16" spans="1:5" ht="15" thickBot="1" x14ac:dyDescent="0.25">
      <c r="A16" s="188"/>
      <c r="B16" s="189"/>
      <c r="C16" s="180"/>
      <c r="D16" s="190"/>
      <c r="E16" s="181"/>
    </row>
    <row r="17" spans="1:5" ht="18.75" thickBot="1" x14ac:dyDescent="0.3">
      <c r="A17" s="699" t="s">
        <v>576</v>
      </c>
      <c r="B17" s="700"/>
      <c r="C17" s="180"/>
      <c r="D17" s="184">
        <f>Service!D403</f>
        <v>0</v>
      </c>
      <c r="E17" s="181"/>
    </row>
    <row r="18" spans="1:5" ht="15.75" thickBot="1" x14ac:dyDescent="0.25">
      <c r="A18" s="695" t="s">
        <v>42</v>
      </c>
      <c r="B18" s="696"/>
      <c r="C18" s="185" t="s">
        <v>43</v>
      </c>
      <c r="D18" s="191">
        <f>B5*200</f>
        <v>20</v>
      </c>
      <c r="E18" s="181"/>
    </row>
    <row r="19" spans="1:5" ht="18.75" thickBot="1" x14ac:dyDescent="0.3">
      <c r="A19" s="693" t="s">
        <v>199</v>
      </c>
      <c r="B19" s="694"/>
      <c r="C19" s="180"/>
      <c r="D19" s="174">
        <f>D17-D18</f>
        <v>-20</v>
      </c>
      <c r="E19" s="181"/>
    </row>
    <row r="20" spans="1:5" ht="18.75" thickBot="1" x14ac:dyDescent="0.3">
      <c r="A20" s="192"/>
      <c r="B20" s="193"/>
      <c r="C20" s="180"/>
      <c r="D20" s="194"/>
      <c r="E20" s="181"/>
    </row>
    <row r="21" spans="1:5" ht="18.75" thickBot="1" x14ac:dyDescent="0.3">
      <c r="A21" s="195"/>
      <c r="B21" s="196" t="s">
        <v>464</v>
      </c>
      <c r="C21" s="180"/>
      <c r="D21" s="174">
        <f>'Sab-LOA'!C8</f>
        <v>0</v>
      </c>
      <c r="E21" s="181"/>
    </row>
    <row r="22" spans="1:5" ht="15.75" thickBot="1" x14ac:dyDescent="0.25">
      <c r="A22" s="695" t="s">
        <v>42</v>
      </c>
      <c r="B22" s="696"/>
      <c r="C22" s="180"/>
      <c r="D22" s="191">
        <f>B6*200</f>
        <v>0</v>
      </c>
      <c r="E22" s="181"/>
    </row>
    <row r="23" spans="1:5" ht="18.75" thickBot="1" x14ac:dyDescent="0.3">
      <c r="A23" s="183"/>
      <c r="B23" s="697" t="s">
        <v>199</v>
      </c>
      <c r="C23" s="698"/>
      <c r="D23" s="174">
        <f>D21-D22</f>
        <v>0</v>
      </c>
      <c r="E23" s="181"/>
    </row>
    <row r="24" spans="1:5" ht="18.75" thickBot="1" x14ac:dyDescent="0.3">
      <c r="A24" s="183"/>
      <c r="B24" s="271"/>
      <c r="C24" s="271"/>
      <c r="D24" s="190"/>
      <c r="E24" s="181"/>
    </row>
    <row r="25" spans="1:5" ht="24" thickBot="1" x14ac:dyDescent="0.4">
      <c r="A25" s="691" t="s">
        <v>200</v>
      </c>
      <c r="B25" s="692"/>
      <c r="C25" s="692"/>
      <c r="D25" s="175">
        <f>SUM(D11,D15,D19,D23)</f>
        <v>-200</v>
      </c>
      <c r="E25" s="181"/>
    </row>
    <row r="26" spans="1:5" x14ac:dyDescent="0.2">
      <c r="A26" s="183"/>
      <c r="B26" s="180"/>
      <c r="C26" s="180"/>
      <c r="D26" s="180"/>
      <c r="E26" s="181"/>
    </row>
    <row r="27" spans="1:5" ht="13.5" thickBot="1" x14ac:dyDescent="0.25">
      <c r="A27" s="197"/>
      <c r="B27" s="198"/>
      <c r="C27" s="198"/>
      <c r="D27" s="198"/>
      <c r="E27" s="199"/>
    </row>
    <row r="28" spans="1:5" x14ac:dyDescent="0.2">
      <c r="C28" s="290"/>
    </row>
    <row r="29" spans="1:5" x14ac:dyDescent="0.2">
      <c r="C29" s="290"/>
    </row>
    <row r="30" spans="1:5" x14ac:dyDescent="0.2">
      <c r="C30" s="290"/>
    </row>
    <row r="31" spans="1:5" x14ac:dyDescent="0.2">
      <c r="C31" s="290"/>
    </row>
  </sheetData>
  <sheetProtection algorithmName="SHA-512" hashValue="F4RL7Qm3T18I0FmK/zgzwiNaPeQwR0vCBvBwZhJ0q3+83yH2ZKfe4WraPYtXyV3+aQUXVE7fdkfXPYObO3l0gQ==" saltValue="R+FXDF112UcHcvgjXKMwFg==" spinCount="100000" sheet="1" selectLockedCells="1"/>
  <mergeCells count="12">
    <mergeCell ref="A25:C25"/>
    <mergeCell ref="A15:B15"/>
    <mergeCell ref="A22:B22"/>
    <mergeCell ref="B23:C23"/>
    <mergeCell ref="A9:B9"/>
    <mergeCell ref="A10:B10"/>
    <mergeCell ref="A11:B11"/>
    <mergeCell ref="A13:B13"/>
    <mergeCell ref="A14:B14"/>
    <mergeCell ref="A17:B17"/>
    <mergeCell ref="A18:B18"/>
    <mergeCell ref="A19:B19"/>
  </mergeCells>
  <pageMargins left="0.43" right="0.39" top="0.75" bottom="0.75" header="0.3" footer="0.3"/>
  <pageSetup orientation="portrait" horizontalDpi="300" verticalDpi="300" r:id="rId1"/>
  <headerFooter>
    <oddHeader xml:space="preserve">&amp;C&amp;"Arial,Bold"&amp;14SUMMARY DATA
</oddHeader>
    <oddFooter>&amp;C&amp;F  &amp;A</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55"/>
  <sheetViews>
    <sheetView tabSelected="1" showWhiteSpace="0" view="pageLayout" zoomScale="110" zoomScaleNormal="110" zoomScalePageLayoutView="110" workbookViewId="0">
      <selection activeCell="A345" sqref="A345:C347"/>
    </sheetView>
  </sheetViews>
  <sheetFormatPr defaultColWidth="9.140625" defaultRowHeight="12.75" x14ac:dyDescent="0.2"/>
  <cols>
    <col min="1" max="1" width="35.85546875" style="58" customWidth="1"/>
    <col min="2" max="2" width="16.85546875" style="58" customWidth="1"/>
    <col min="3" max="3" width="17" style="58" customWidth="1"/>
    <col min="4" max="4" width="13.85546875" style="58" customWidth="1"/>
    <col min="5" max="5" width="7" style="58" customWidth="1"/>
    <col min="6" max="16384" width="9.140625" style="58"/>
  </cols>
  <sheetData>
    <row r="1" spans="1:5" s="302" customFormat="1" ht="0.75" customHeight="1" thickBot="1" x14ac:dyDescent="0.25">
      <c r="A1" s="39"/>
      <c r="B1" s="39"/>
      <c r="C1" s="39"/>
      <c r="D1" s="39"/>
      <c r="E1" s="39"/>
    </row>
    <row r="2" spans="1:5" s="302" customFormat="1" ht="30" customHeight="1" thickBot="1" x14ac:dyDescent="0.4">
      <c r="A2" s="716" t="s">
        <v>8</v>
      </c>
      <c r="B2" s="717"/>
      <c r="C2" s="717"/>
      <c r="D2" s="717"/>
      <c r="E2" s="718"/>
    </row>
    <row r="3" spans="1:5" s="302" customFormat="1" ht="16.5" thickBot="1" x14ac:dyDescent="0.3">
      <c r="A3" s="40" t="s">
        <v>346</v>
      </c>
      <c r="B3" s="41"/>
      <c r="C3" s="41"/>
      <c r="D3" s="41"/>
      <c r="E3" s="42"/>
    </row>
    <row r="4" spans="1:5" s="302" customFormat="1" ht="13.5" thickBot="1" x14ac:dyDescent="0.25">
      <c r="A4" s="43" t="s">
        <v>2</v>
      </c>
      <c r="B4" s="44"/>
      <c r="C4" s="44"/>
      <c r="D4" s="44"/>
      <c r="E4" s="45"/>
    </row>
    <row r="5" spans="1:5" s="551" customFormat="1" x14ac:dyDescent="0.2">
      <c r="A5" s="64" t="s">
        <v>558</v>
      </c>
      <c r="B5" s="47" t="s">
        <v>4</v>
      </c>
      <c r="C5" s="48"/>
      <c r="D5" s="47" t="s">
        <v>15</v>
      </c>
      <c r="E5" s="64"/>
    </row>
    <row r="6" spans="1:5" s="551" customFormat="1" x14ac:dyDescent="0.2">
      <c r="A6" s="297" t="s">
        <v>0</v>
      </c>
      <c r="B6" s="301"/>
      <c r="C6" s="64"/>
      <c r="D6" s="552">
        <f>LOOKUP(B6,{0,1,2,3,4},{0,6.66,13.33,20,26.66})</f>
        <v>0</v>
      </c>
      <c r="E6" s="64"/>
    </row>
    <row r="7" spans="1:5" s="551" customFormat="1" x14ac:dyDescent="0.2">
      <c r="A7" s="297" t="s">
        <v>1</v>
      </c>
      <c r="B7" s="301"/>
      <c r="C7" s="64"/>
      <c r="D7" s="552">
        <f>LOOKUP(B7,{0,1,2,3,4},{0,6.66,13.33,20,26.66})</f>
        <v>0</v>
      </c>
      <c r="E7" s="64"/>
    </row>
    <row r="8" spans="1:5" s="551" customFormat="1" x14ac:dyDescent="0.2">
      <c r="A8" s="297" t="s">
        <v>44</v>
      </c>
      <c r="B8" s="301"/>
      <c r="C8" s="64"/>
      <c r="D8" s="552">
        <f>LOOKUP(B8,{0,1,2,3,4},{0,6.66,13.33,20,26.66})</f>
        <v>0</v>
      </c>
      <c r="E8" s="64"/>
    </row>
    <row r="9" spans="1:5" s="551" customFormat="1" x14ac:dyDescent="0.2">
      <c r="A9" s="297" t="s">
        <v>45</v>
      </c>
      <c r="B9" s="301"/>
      <c r="C9" s="64"/>
      <c r="D9" s="552">
        <f>LOOKUP(B9,{0,1,2,3,4},{0,6.66,13.33,20,26.66})</f>
        <v>0</v>
      </c>
      <c r="E9" s="64"/>
    </row>
    <row r="10" spans="1:5" s="551" customFormat="1" x14ac:dyDescent="0.2">
      <c r="A10" s="64" t="s">
        <v>559</v>
      </c>
      <c r="B10" s="354"/>
      <c r="C10" s="64"/>
      <c r="D10" s="354"/>
      <c r="E10" s="64"/>
    </row>
    <row r="11" spans="1:5" s="551" customFormat="1" x14ac:dyDescent="0.2">
      <c r="A11" s="297" t="s">
        <v>0</v>
      </c>
      <c r="B11" s="301"/>
      <c r="C11" s="64"/>
      <c r="D11" s="552">
        <f>LOOKUP(B11,{0,1,2,3,4},{0,6.66,13.33,20,26.66})</f>
        <v>0</v>
      </c>
      <c r="E11" s="64"/>
    </row>
    <row r="12" spans="1:5" s="551" customFormat="1" x14ac:dyDescent="0.2">
      <c r="A12" s="297" t="s">
        <v>1</v>
      </c>
      <c r="B12" s="301"/>
      <c r="C12" s="64"/>
      <c r="D12" s="552">
        <f>LOOKUP(B12,{0,1,2,3,4},{0,6.66,13.33,20,26.66})</f>
        <v>0</v>
      </c>
      <c r="E12" s="64"/>
    </row>
    <row r="13" spans="1:5" s="551" customFormat="1" x14ac:dyDescent="0.2">
      <c r="A13" s="297" t="s">
        <v>44</v>
      </c>
      <c r="B13" s="301"/>
      <c r="C13" s="64"/>
      <c r="D13" s="552">
        <f>LOOKUP(B13,{0,1,2,3,4},{0,6.66,13.33,20,26.66})</f>
        <v>0</v>
      </c>
      <c r="E13" s="64"/>
    </row>
    <row r="14" spans="1:5" s="551" customFormat="1" x14ac:dyDescent="0.2">
      <c r="A14" s="297" t="s">
        <v>45</v>
      </c>
      <c r="B14" s="301"/>
      <c r="C14" s="64"/>
      <c r="D14" s="552">
        <f>LOOKUP(B14,{0,1,2,3,4},{0,6.66,13.33,20,26.66})</f>
        <v>0</v>
      </c>
      <c r="E14" s="64"/>
    </row>
    <row r="15" spans="1:5" s="551" customFormat="1" x14ac:dyDescent="0.2">
      <c r="A15" s="366"/>
      <c r="B15" s="64"/>
      <c r="C15" s="64"/>
      <c r="D15" s="64"/>
      <c r="E15" s="64"/>
    </row>
    <row r="16" spans="1:5" s="551" customFormat="1" ht="13.5" thickBot="1" x14ac:dyDescent="0.25">
      <c r="A16" s="100" t="s">
        <v>240</v>
      </c>
      <c r="B16" s="64"/>
      <c r="C16" s="64"/>
      <c r="D16" s="64"/>
      <c r="E16" s="64"/>
    </row>
    <row r="17" spans="1:5" s="551" customFormat="1" x14ac:dyDescent="0.2">
      <c r="A17" s="553" t="s">
        <v>4</v>
      </c>
      <c r="B17" s="517">
        <v>4</v>
      </c>
      <c r="C17" s="362">
        <v>26.66</v>
      </c>
      <c r="D17" s="64" t="s">
        <v>3</v>
      </c>
      <c r="E17" s="64"/>
    </row>
    <row r="18" spans="1:5" s="354" customFormat="1" x14ac:dyDescent="0.2">
      <c r="A18" s="553" t="s">
        <v>4</v>
      </c>
      <c r="B18" s="375">
        <v>3</v>
      </c>
      <c r="C18" s="494">
        <v>20</v>
      </c>
      <c r="D18" s="64" t="s">
        <v>3</v>
      </c>
      <c r="E18" s="64"/>
    </row>
    <row r="19" spans="1:5" s="354" customFormat="1" x14ac:dyDescent="0.2">
      <c r="A19" s="553" t="s">
        <v>4</v>
      </c>
      <c r="B19" s="375">
        <v>2</v>
      </c>
      <c r="C19" s="494">
        <v>13.33</v>
      </c>
      <c r="D19" s="64" t="s">
        <v>3</v>
      </c>
      <c r="E19" s="64"/>
    </row>
    <row r="20" spans="1:5" s="354" customFormat="1" ht="13.5" thickBot="1" x14ac:dyDescent="0.25">
      <c r="A20" s="553" t="s">
        <v>4</v>
      </c>
      <c r="B20" s="518">
        <v>1</v>
      </c>
      <c r="C20" s="363">
        <v>6.66</v>
      </c>
      <c r="D20" s="64" t="s">
        <v>3</v>
      </c>
      <c r="E20" s="64"/>
    </row>
    <row r="21" spans="1:5" s="354" customFormat="1" ht="13.5" thickBot="1" x14ac:dyDescent="0.25">
      <c r="A21" s="280"/>
      <c r="B21" s="64"/>
      <c r="C21" s="64"/>
      <c r="D21" s="64"/>
      <c r="E21" s="64"/>
    </row>
    <row r="22" spans="1:5" s="354" customFormat="1" ht="13.5" thickBot="1" x14ac:dyDescent="0.25">
      <c r="A22" s="377"/>
      <c r="B22" s="64"/>
      <c r="C22" s="53" t="s">
        <v>99</v>
      </c>
      <c r="D22" s="491">
        <f>SUM(D6:D14)</f>
        <v>0</v>
      </c>
      <c r="E22" s="64"/>
    </row>
    <row r="23" spans="1:5" s="354" customFormat="1" ht="13.5" thickBot="1" x14ac:dyDescent="0.25">
      <c r="A23" s="64"/>
      <c r="B23" s="64"/>
      <c r="C23" s="64"/>
      <c r="D23" s="64"/>
      <c r="E23" s="64"/>
    </row>
    <row r="24" spans="1:5" ht="13.5" thickBot="1" x14ac:dyDescent="0.25">
      <c r="A24" s="54" t="s">
        <v>48</v>
      </c>
      <c r="B24" s="55"/>
      <c r="C24" s="55"/>
      <c r="D24" s="55"/>
      <c r="E24" s="56"/>
    </row>
    <row r="25" spans="1:5" s="354" customFormat="1" x14ac:dyDescent="0.2">
      <c r="A25" s="64"/>
      <c r="B25" s="47" t="s">
        <v>6</v>
      </c>
      <c r="C25" s="47"/>
      <c r="D25" s="47" t="s">
        <v>3</v>
      </c>
      <c r="E25" s="64"/>
    </row>
    <row r="26" spans="1:5" s="354" customFormat="1" x14ac:dyDescent="0.2">
      <c r="A26" s="689" t="s">
        <v>560</v>
      </c>
      <c r="B26" s="301">
        <v>0</v>
      </c>
      <c r="C26" s="286" t="s">
        <v>7</v>
      </c>
      <c r="D26" s="286">
        <f>B26*0.1</f>
        <v>0</v>
      </c>
      <c r="E26" s="64"/>
    </row>
    <row r="27" spans="1:5" s="354" customFormat="1" x14ac:dyDescent="0.2">
      <c r="A27" s="366"/>
      <c r="B27" s="284"/>
      <c r="C27" s="64"/>
      <c r="D27" s="64"/>
      <c r="E27" s="64"/>
    </row>
    <row r="28" spans="1:5" s="354" customFormat="1" x14ac:dyDescent="0.2">
      <c r="A28" s="690"/>
      <c r="B28" s="47" t="s">
        <v>6</v>
      </c>
      <c r="C28" s="47"/>
      <c r="D28" s="47" t="s">
        <v>3</v>
      </c>
      <c r="E28" s="64"/>
    </row>
    <row r="29" spans="1:5" s="354" customFormat="1" x14ac:dyDescent="0.2">
      <c r="A29" s="689" t="s">
        <v>561</v>
      </c>
      <c r="B29" s="301">
        <v>0</v>
      </c>
      <c r="C29" s="57" t="s">
        <v>46</v>
      </c>
      <c r="D29" s="286">
        <f>B29*0.2</f>
        <v>0</v>
      </c>
      <c r="E29" s="64"/>
    </row>
    <row r="30" spans="1:5" s="354" customFormat="1" x14ac:dyDescent="0.2">
      <c r="A30" s="366"/>
      <c r="B30" s="284"/>
      <c r="C30" s="64"/>
      <c r="D30" s="64"/>
      <c r="E30" s="64"/>
    </row>
    <row r="31" spans="1:5" s="354" customFormat="1" x14ac:dyDescent="0.2">
      <c r="A31" s="366"/>
      <c r="B31" s="47" t="s">
        <v>6</v>
      </c>
      <c r="D31" s="47" t="s">
        <v>3</v>
      </c>
      <c r="E31" s="64"/>
    </row>
    <row r="32" spans="1:5" s="354" customFormat="1" x14ac:dyDescent="0.2">
      <c r="A32" s="689" t="s">
        <v>562</v>
      </c>
      <c r="B32" s="301">
        <v>0</v>
      </c>
      <c r="C32" s="57" t="s">
        <v>7</v>
      </c>
      <c r="D32" s="286">
        <f>B32*0.1</f>
        <v>0</v>
      </c>
      <c r="E32" s="64"/>
    </row>
    <row r="33" spans="1:5" s="354" customFormat="1" x14ac:dyDescent="0.2">
      <c r="A33" s="690"/>
      <c r="B33" s="284"/>
      <c r="C33" s="64"/>
      <c r="D33" s="64"/>
      <c r="E33" s="64"/>
    </row>
    <row r="34" spans="1:5" s="354" customFormat="1" x14ac:dyDescent="0.2">
      <c r="A34" s="366"/>
      <c r="B34" s="47" t="s">
        <v>6</v>
      </c>
      <c r="D34" s="47" t="s">
        <v>3</v>
      </c>
      <c r="E34" s="64"/>
    </row>
    <row r="35" spans="1:5" s="354" customFormat="1" x14ac:dyDescent="0.2">
      <c r="A35" s="689" t="s">
        <v>563</v>
      </c>
      <c r="B35" s="301">
        <v>0</v>
      </c>
      <c r="C35" s="57" t="s">
        <v>46</v>
      </c>
      <c r="D35" s="286">
        <f>B35*0.2</f>
        <v>0</v>
      </c>
      <c r="E35" s="64"/>
    </row>
    <row r="36" spans="1:5" s="354" customFormat="1" ht="13.5" thickBot="1" x14ac:dyDescent="0.25">
      <c r="A36" s="64"/>
      <c r="B36" s="64"/>
      <c r="C36" s="64"/>
      <c r="D36" s="64"/>
      <c r="E36" s="64"/>
    </row>
    <row r="37" spans="1:5" s="354" customFormat="1" ht="13.5" thickBot="1" x14ac:dyDescent="0.25">
      <c r="A37" s="100" t="s">
        <v>239</v>
      </c>
      <c r="B37" s="64"/>
      <c r="C37" s="53" t="s">
        <v>98</v>
      </c>
      <c r="D37" s="484">
        <f>SUM(D26,D29,D32,D35,)</f>
        <v>0</v>
      </c>
      <c r="E37" s="64"/>
    </row>
    <row r="38" spans="1:5" s="354" customFormat="1" ht="13.5" thickBot="1" x14ac:dyDescent="0.25">
      <c r="A38" s="64"/>
      <c r="B38" s="64"/>
      <c r="C38" s="59"/>
      <c r="D38" s="554"/>
      <c r="E38" s="64"/>
    </row>
    <row r="39" spans="1:5" ht="13.5" thickBot="1" x14ac:dyDescent="0.25">
      <c r="A39" s="54" t="s">
        <v>283</v>
      </c>
      <c r="B39" s="60"/>
      <c r="C39" s="60"/>
      <c r="D39" s="60"/>
      <c r="E39" s="61"/>
    </row>
    <row r="40" spans="1:5" ht="6.75" customHeight="1" x14ac:dyDescent="0.2">
      <c r="A40" s="62"/>
      <c r="B40" s="62"/>
      <c r="C40" s="62"/>
      <c r="D40" s="62"/>
      <c r="E40" s="62"/>
    </row>
    <row r="41" spans="1:5" ht="27.75" customHeight="1" x14ac:dyDescent="0.2">
      <c r="A41" s="720" t="s">
        <v>510</v>
      </c>
      <c r="B41" s="721"/>
      <c r="C41" s="721"/>
      <c r="D41" s="721"/>
      <c r="E41" s="48"/>
    </row>
    <row r="42" spans="1:5" x14ac:dyDescent="0.2">
      <c r="A42" s="51"/>
      <c r="B42" s="52"/>
      <c r="C42" s="47" t="s">
        <v>13</v>
      </c>
      <c r="D42" s="47" t="s">
        <v>3</v>
      </c>
      <c r="E42" s="46"/>
    </row>
    <row r="43" spans="1:5" x14ac:dyDescent="0.2">
      <c r="A43" s="725" t="s">
        <v>564</v>
      </c>
      <c r="B43" s="725"/>
      <c r="C43" s="725"/>
      <c r="D43" s="725"/>
      <c r="E43" s="46"/>
    </row>
    <row r="44" spans="1:5" x14ac:dyDescent="0.2">
      <c r="A44" s="726"/>
      <c r="B44" s="727"/>
      <c r="C44" s="33"/>
      <c r="D44" s="26">
        <v>0</v>
      </c>
      <c r="E44" s="46"/>
    </row>
    <row r="45" spans="1:5" x14ac:dyDescent="0.2">
      <c r="A45" s="728"/>
      <c r="B45" s="729"/>
      <c r="C45" s="33"/>
      <c r="D45" s="26">
        <v>0</v>
      </c>
      <c r="E45" s="46"/>
    </row>
    <row r="46" spans="1:5" x14ac:dyDescent="0.2">
      <c r="A46" s="726"/>
      <c r="B46" s="727"/>
      <c r="C46" s="33"/>
      <c r="D46" s="26">
        <v>0</v>
      </c>
      <c r="E46" s="64"/>
    </row>
    <row r="47" spans="1:5" x14ac:dyDescent="0.2">
      <c r="A47" s="730"/>
      <c r="B47" s="731"/>
      <c r="C47" s="608"/>
      <c r="D47" s="609">
        <v>0</v>
      </c>
      <c r="E47" s="64"/>
    </row>
    <row r="48" spans="1:5" x14ac:dyDescent="0.2">
      <c r="A48" s="724" t="s">
        <v>565</v>
      </c>
      <c r="B48" s="724"/>
      <c r="C48" s="724"/>
      <c r="D48" s="724"/>
      <c r="E48" s="64"/>
    </row>
    <row r="49" spans="1:5" x14ac:dyDescent="0.2">
      <c r="A49" s="701"/>
      <c r="B49" s="702"/>
      <c r="C49" s="610"/>
      <c r="D49" s="611">
        <v>0</v>
      </c>
      <c r="E49" s="64"/>
    </row>
    <row r="50" spans="1:5" x14ac:dyDescent="0.2">
      <c r="A50" s="701"/>
      <c r="B50" s="702"/>
      <c r="C50" s="33"/>
      <c r="D50" s="26">
        <v>0</v>
      </c>
      <c r="E50" s="64"/>
    </row>
    <row r="51" spans="1:5" x14ac:dyDescent="0.2">
      <c r="A51" s="701"/>
      <c r="B51" s="702"/>
      <c r="C51" s="33"/>
      <c r="D51" s="26">
        <v>0</v>
      </c>
      <c r="E51" s="64"/>
    </row>
    <row r="52" spans="1:5" x14ac:dyDescent="0.2">
      <c r="A52" s="701"/>
      <c r="B52" s="702"/>
      <c r="C52" s="33"/>
      <c r="D52" s="26">
        <v>0</v>
      </c>
      <c r="E52" s="64"/>
    </row>
    <row r="53" spans="1:5" ht="13.5" thickBot="1" x14ac:dyDescent="0.25">
      <c r="A53" s="268"/>
      <c r="B53" s="64"/>
      <c r="C53" s="64"/>
      <c r="D53" s="64"/>
      <c r="E53" s="64"/>
    </row>
    <row r="54" spans="1:5" ht="13.5" thickBot="1" x14ac:dyDescent="0.25">
      <c r="A54" s="51"/>
      <c r="B54" s="64"/>
      <c r="C54" s="53" t="s">
        <v>97</v>
      </c>
      <c r="D54" s="65">
        <f>SUM(D43:D53)</f>
        <v>0</v>
      </c>
      <c r="E54" s="66"/>
    </row>
    <row r="55" spans="1:5" ht="13.5" thickBot="1" x14ac:dyDescent="0.25">
      <c r="A55" s="722" t="s">
        <v>207</v>
      </c>
      <c r="B55" s="723"/>
      <c r="C55" s="66"/>
      <c r="D55" s="66"/>
      <c r="E55" s="66"/>
    </row>
    <row r="56" spans="1:5" x14ac:dyDescent="0.2">
      <c r="B56" s="52"/>
      <c r="C56" s="52"/>
      <c r="D56" s="52"/>
      <c r="E56" s="52"/>
    </row>
    <row r="57" spans="1:5" ht="13.5" thickBot="1" x14ac:dyDescent="0.25">
      <c r="A57" s="75"/>
      <c r="B57" s="75"/>
      <c r="C57" s="555"/>
      <c r="D57" s="556"/>
      <c r="E57" s="75"/>
    </row>
    <row r="58" spans="1:5" ht="13.5" thickBot="1" x14ac:dyDescent="0.25">
      <c r="A58" s="54" t="s">
        <v>406</v>
      </c>
      <c r="B58" s="67"/>
      <c r="C58" s="67"/>
      <c r="D58" s="76"/>
      <c r="E58" s="68"/>
    </row>
    <row r="59" spans="1:5" ht="13.5" thickBot="1" x14ac:dyDescent="0.25">
      <c r="A59" s="264" t="s">
        <v>566</v>
      </c>
      <c r="B59" s="69" t="s">
        <v>6</v>
      </c>
      <c r="C59" s="69"/>
      <c r="D59" s="69" t="s">
        <v>3</v>
      </c>
      <c r="E59" s="66"/>
    </row>
    <row r="60" spans="1:5" ht="13.5" thickBot="1" x14ac:dyDescent="0.25">
      <c r="A60" s="267" t="s">
        <v>237</v>
      </c>
      <c r="B60" s="266"/>
      <c r="C60" s="28" t="s">
        <v>231</v>
      </c>
      <c r="D60" s="28">
        <f>SUM(B60* 0.5)</f>
        <v>0</v>
      </c>
      <c r="E60" s="66"/>
    </row>
    <row r="61" spans="1:5" ht="13.5" thickBot="1" x14ac:dyDescent="0.25">
      <c r="A61" s="264" t="s">
        <v>558</v>
      </c>
      <c r="B61" s="71"/>
      <c r="C61" s="66"/>
      <c r="D61" s="71"/>
      <c r="E61" s="66"/>
    </row>
    <row r="62" spans="1:5" ht="13.5" thickBot="1" x14ac:dyDescent="0.25">
      <c r="A62" s="267" t="s">
        <v>237</v>
      </c>
      <c r="B62" s="27"/>
      <c r="C62" s="28" t="s">
        <v>231</v>
      </c>
      <c r="D62" s="28">
        <f>SUM(B62/2)</f>
        <v>0</v>
      </c>
      <c r="E62" s="66"/>
    </row>
    <row r="63" spans="1:5" ht="13.5" thickBot="1" x14ac:dyDescent="0.25">
      <c r="A63" s="264" t="s">
        <v>567</v>
      </c>
      <c r="B63" s="71"/>
      <c r="C63" s="66"/>
      <c r="D63" s="71"/>
      <c r="E63" s="66"/>
    </row>
    <row r="64" spans="1:5" ht="13.5" thickBot="1" x14ac:dyDescent="0.25">
      <c r="A64" s="267" t="s">
        <v>237</v>
      </c>
      <c r="B64" s="27"/>
      <c r="C64" s="28" t="s">
        <v>231</v>
      </c>
      <c r="D64" s="28">
        <f>SUM(B64/2)</f>
        <v>0</v>
      </c>
      <c r="E64" s="66"/>
    </row>
    <row r="65" spans="1:5" ht="13.5" thickBot="1" x14ac:dyDescent="0.25">
      <c r="A65" s="77"/>
      <c r="B65" s="71"/>
      <c r="C65" s="66"/>
      <c r="D65" s="71"/>
      <c r="E65" s="66"/>
    </row>
    <row r="66" spans="1:5" ht="13.5" thickBot="1" x14ac:dyDescent="0.25">
      <c r="A66" s="268" t="s">
        <v>238</v>
      </c>
      <c r="B66" s="79"/>
      <c r="C66" s="53" t="s">
        <v>407</v>
      </c>
      <c r="D66" s="80">
        <f>SUM(D60:D64)</f>
        <v>0</v>
      </c>
      <c r="E66" s="78"/>
    </row>
    <row r="67" spans="1:5" ht="13.5" thickBot="1" x14ac:dyDescent="0.25">
      <c r="A67" s="280"/>
      <c r="B67" s="79"/>
      <c r="C67" s="78"/>
      <c r="D67" s="79"/>
      <c r="E67" s="78"/>
    </row>
    <row r="68" spans="1:5" ht="18.75" thickBot="1" x14ac:dyDescent="0.3">
      <c r="A68" s="709" t="s">
        <v>408</v>
      </c>
      <c r="B68" s="710"/>
      <c r="C68" s="711"/>
      <c r="D68" s="81">
        <f>SUM(D66,D54,D37,D22)</f>
        <v>0</v>
      </c>
      <c r="E68" s="82"/>
    </row>
    <row r="69" spans="1:5" ht="9" customHeight="1" thickBot="1" x14ac:dyDescent="0.3">
      <c r="A69" s="83"/>
      <c r="B69" s="83"/>
      <c r="C69" s="83"/>
      <c r="D69" s="84"/>
      <c r="E69" s="66"/>
    </row>
    <row r="70" spans="1:5" ht="6" customHeight="1" x14ac:dyDescent="0.2">
      <c r="A70" s="85"/>
      <c r="B70" s="86"/>
      <c r="C70" s="86"/>
      <c r="D70" s="87"/>
      <c r="E70" s="88"/>
    </row>
    <row r="71" spans="1:5" ht="15.75" customHeight="1" x14ac:dyDescent="0.25">
      <c r="A71" s="89" t="s">
        <v>347</v>
      </c>
      <c r="B71" s="90"/>
      <c r="C71" s="90"/>
      <c r="D71" s="91"/>
      <c r="E71" s="92"/>
    </row>
    <row r="72" spans="1:5" ht="6" customHeight="1" thickBot="1" x14ac:dyDescent="0.25">
      <c r="A72" s="93"/>
      <c r="B72" s="94"/>
      <c r="C72" s="94"/>
      <c r="D72" s="95"/>
      <c r="E72" s="96"/>
    </row>
    <row r="73" spans="1:5" s="354" customFormat="1" ht="13.5" thickBot="1" x14ac:dyDescent="0.25">
      <c r="A73" s="377"/>
      <c r="B73" s="377"/>
      <c r="C73" s="377"/>
      <c r="D73" s="489"/>
      <c r="E73" s="377"/>
    </row>
    <row r="74" spans="1:5" s="354" customFormat="1" ht="13.5" thickBot="1" x14ac:dyDescent="0.25">
      <c r="A74" s="54" t="s">
        <v>386</v>
      </c>
      <c r="B74" s="557"/>
      <c r="C74" s="557"/>
      <c r="D74" s="557"/>
      <c r="E74" s="558"/>
    </row>
    <row r="75" spans="1:5" s="354" customFormat="1" x14ac:dyDescent="0.2">
      <c r="A75" s="64"/>
      <c r="B75" s="64"/>
      <c r="C75" s="64"/>
      <c r="D75" s="64"/>
      <c r="E75" s="64"/>
    </row>
    <row r="76" spans="1:5" s="354" customFormat="1" x14ac:dyDescent="0.2">
      <c r="A76" s="279" t="s">
        <v>258</v>
      </c>
      <c r="B76" s="64"/>
      <c r="C76" s="64"/>
      <c r="D76" s="47" t="s">
        <v>3</v>
      </c>
      <c r="E76" s="64"/>
    </row>
    <row r="77" spans="1:5" s="354" customFormat="1" x14ac:dyDescent="0.2">
      <c r="A77" s="288"/>
      <c r="B77" s="64"/>
      <c r="C77" s="64"/>
      <c r="D77" s="301"/>
      <c r="E77" s="64"/>
    </row>
    <row r="78" spans="1:5" s="354" customFormat="1" x14ac:dyDescent="0.2">
      <c r="A78" s="288"/>
      <c r="B78" s="64"/>
      <c r="C78" s="64"/>
      <c r="D78" s="301"/>
      <c r="E78" s="64"/>
    </row>
    <row r="79" spans="1:5" s="354" customFormat="1" x14ac:dyDescent="0.2">
      <c r="A79" s="288"/>
      <c r="B79" s="64"/>
      <c r="C79" s="64"/>
      <c r="D79" s="301"/>
      <c r="E79" s="64"/>
    </row>
    <row r="80" spans="1:5" s="354" customFormat="1" ht="13.5" thickBot="1" x14ac:dyDescent="0.25">
      <c r="A80" s="64" t="s">
        <v>183</v>
      </c>
      <c r="B80" s="48" t="s">
        <v>578</v>
      </c>
      <c r="C80" s="64"/>
      <c r="D80" s="284"/>
      <c r="E80" s="64"/>
    </row>
    <row r="81" spans="1:5" s="354" customFormat="1" ht="13.5" thickBot="1" x14ac:dyDescent="0.25">
      <c r="A81" s="64"/>
      <c r="B81" s="496" t="s">
        <v>9</v>
      </c>
      <c r="C81" s="559">
        <v>10</v>
      </c>
      <c r="D81" s="64"/>
      <c r="E81" s="64"/>
    </row>
    <row r="82" spans="1:5" s="354" customFormat="1" x14ac:dyDescent="0.2">
      <c r="A82" s="64"/>
      <c r="B82" s="64"/>
      <c r="C82" s="64"/>
      <c r="D82" s="64"/>
      <c r="E82" s="64"/>
    </row>
    <row r="83" spans="1:5" s="354" customFormat="1" x14ac:dyDescent="0.2">
      <c r="A83" s="278" t="s">
        <v>279</v>
      </c>
      <c r="B83" s="64"/>
      <c r="C83" s="64"/>
      <c r="D83" s="47" t="s">
        <v>3</v>
      </c>
      <c r="E83" s="64"/>
    </row>
    <row r="84" spans="1:5" s="354" customFormat="1" x14ac:dyDescent="0.2">
      <c r="A84" s="288"/>
      <c r="B84" s="64"/>
      <c r="C84" s="64"/>
      <c r="D84" s="301"/>
      <c r="E84" s="64"/>
    </row>
    <row r="85" spans="1:5" s="354" customFormat="1" x14ac:dyDescent="0.2">
      <c r="A85" s="288"/>
      <c r="B85" s="64"/>
      <c r="C85" s="64"/>
      <c r="D85" s="301"/>
      <c r="E85" s="64"/>
    </row>
    <row r="86" spans="1:5" s="354" customFormat="1" x14ac:dyDescent="0.2">
      <c r="A86" s="288"/>
      <c r="B86" s="64"/>
      <c r="C86" s="64"/>
      <c r="D86" s="301"/>
      <c r="E86" s="64"/>
    </row>
    <row r="87" spans="1:5" s="354" customFormat="1" ht="13.5" thickBot="1" x14ac:dyDescent="0.25">
      <c r="A87" s="64"/>
      <c r="B87" s="64" t="s">
        <v>47</v>
      </c>
      <c r="C87" s="64"/>
      <c r="D87" s="64"/>
      <c r="E87" s="64"/>
    </row>
    <row r="88" spans="1:5" s="354" customFormat="1" ht="13.5" thickBot="1" x14ac:dyDescent="0.25">
      <c r="A88" s="64"/>
      <c r="B88" s="496" t="s">
        <v>9</v>
      </c>
      <c r="C88" s="559">
        <v>5</v>
      </c>
      <c r="D88" s="64"/>
      <c r="E88" s="64"/>
    </row>
    <row r="89" spans="1:5" s="354" customFormat="1" x14ac:dyDescent="0.2">
      <c r="A89" s="64"/>
      <c r="B89" s="64"/>
      <c r="C89" s="64"/>
      <c r="D89" s="64"/>
      <c r="E89" s="64"/>
    </row>
    <row r="90" spans="1:5" s="354" customFormat="1" x14ac:dyDescent="0.2">
      <c r="A90" s="278" t="s">
        <v>381</v>
      </c>
      <c r="B90" s="64"/>
      <c r="C90" s="64"/>
      <c r="D90" s="47" t="s">
        <v>3</v>
      </c>
      <c r="E90" s="64"/>
    </row>
    <row r="91" spans="1:5" s="354" customFormat="1" x14ac:dyDescent="0.2">
      <c r="A91" s="288"/>
      <c r="B91" s="64"/>
      <c r="C91" s="64"/>
      <c r="D91" s="301"/>
      <c r="E91" s="64"/>
    </row>
    <row r="92" spans="1:5" s="354" customFormat="1" x14ac:dyDescent="0.2">
      <c r="A92" s="288"/>
      <c r="B92" s="64"/>
      <c r="C92" s="64"/>
      <c r="D92" s="301"/>
      <c r="E92" s="64"/>
    </row>
    <row r="93" spans="1:5" s="354" customFormat="1" x14ac:dyDescent="0.2">
      <c r="A93" s="288"/>
      <c r="B93" s="64"/>
      <c r="C93" s="64"/>
      <c r="D93" s="301"/>
      <c r="E93" s="64"/>
    </row>
    <row r="94" spans="1:5" s="354" customFormat="1" x14ac:dyDescent="0.2">
      <c r="A94" s="288"/>
      <c r="B94" s="64"/>
      <c r="C94" s="64"/>
      <c r="D94" s="301"/>
      <c r="E94" s="64"/>
    </row>
    <row r="95" spans="1:5" s="354" customFormat="1" ht="13.5" thickBot="1" x14ac:dyDescent="0.25">
      <c r="A95" s="64"/>
      <c r="B95" s="64" t="s">
        <v>47</v>
      </c>
      <c r="C95" s="64"/>
      <c r="E95" s="64"/>
    </row>
    <row r="96" spans="1:5" s="354" customFormat="1" ht="13.5" thickBot="1" x14ac:dyDescent="0.25">
      <c r="A96" s="64"/>
      <c r="B96" s="496" t="s">
        <v>9</v>
      </c>
      <c r="C96" s="559">
        <v>1</v>
      </c>
      <c r="D96" s="64"/>
      <c r="E96" s="64"/>
    </row>
    <row r="97" spans="1:5" s="354" customFormat="1" ht="13.5" thickBot="1" x14ac:dyDescent="0.25"/>
    <row r="98" spans="1:5" s="354" customFormat="1" ht="13.5" thickBot="1" x14ac:dyDescent="0.25">
      <c r="A98" s="280"/>
      <c r="B98" s="64"/>
      <c r="C98" s="53" t="s">
        <v>387</v>
      </c>
      <c r="D98" s="484">
        <f>SUM(D77:D79,D84:D86,D91:D94)</f>
        <v>0</v>
      </c>
      <c r="E98" s="64"/>
    </row>
    <row r="99" spans="1:5" s="354" customFormat="1" ht="13.5" thickBot="1" x14ac:dyDescent="0.25">
      <c r="A99" s="280"/>
      <c r="B99" s="64"/>
      <c r="C99" s="108"/>
      <c r="D99" s="489"/>
      <c r="E99" s="64"/>
    </row>
    <row r="100" spans="1:5" s="354" customFormat="1" ht="13.5" thickBot="1" x14ac:dyDescent="0.25">
      <c r="A100" s="54" t="s">
        <v>388</v>
      </c>
      <c r="B100" s="557"/>
      <c r="C100" s="557"/>
      <c r="D100" s="560"/>
      <c r="E100" s="558"/>
    </row>
    <row r="101" spans="1:5" s="354" customFormat="1" x14ac:dyDescent="0.2">
      <c r="A101" s="64"/>
      <c r="B101" s="64"/>
      <c r="C101" s="64"/>
      <c r="D101" s="284"/>
      <c r="E101" s="64"/>
    </row>
    <row r="102" spans="1:5" s="354" customFormat="1" x14ac:dyDescent="0.2">
      <c r="A102" s="612" t="s">
        <v>280</v>
      </c>
      <c r="B102" s="64"/>
      <c r="C102" s="64"/>
      <c r="D102" s="47" t="s">
        <v>3</v>
      </c>
      <c r="E102" s="64"/>
    </row>
    <row r="103" spans="1:5" s="354" customFormat="1" x14ac:dyDescent="0.2">
      <c r="A103" s="288"/>
      <c r="B103" s="64"/>
      <c r="C103" s="64"/>
      <c r="D103" s="301"/>
      <c r="E103" s="64"/>
    </row>
    <row r="104" spans="1:5" s="354" customFormat="1" x14ac:dyDescent="0.2">
      <c r="A104" s="288"/>
      <c r="B104" s="64" t="s">
        <v>183</v>
      </c>
      <c r="C104" s="64"/>
      <c r="D104" s="301"/>
      <c r="E104" s="64"/>
    </row>
    <row r="105" spans="1:5" s="354" customFormat="1" x14ac:dyDescent="0.2">
      <c r="A105" s="297"/>
      <c r="B105" s="64"/>
      <c r="C105" s="64"/>
      <c r="D105" s="301"/>
      <c r="E105" s="64"/>
    </row>
    <row r="106" spans="1:5" s="354" customFormat="1" ht="13.5" thickBot="1" x14ac:dyDescent="0.25">
      <c r="A106" s="64"/>
      <c r="B106" s="64" t="s">
        <v>47</v>
      </c>
      <c r="C106" s="64"/>
      <c r="D106" s="284"/>
      <c r="E106" s="64"/>
    </row>
    <row r="107" spans="1:5" s="354" customFormat="1" ht="13.5" thickBot="1" x14ac:dyDescent="0.25">
      <c r="A107" s="64"/>
      <c r="B107" s="496" t="s">
        <v>10</v>
      </c>
      <c r="C107" s="559">
        <v>3</v>
      </c>
      <c r="D107" s="284"/>
      <c r="E107" s="64"/>
    </row>
    <row r="108" spans="1:5" s="354" customFormat="1" x14ac:dyDescent="0.2">
      <c r="A108" s="64"/>
      <c r="B108" s="64"/>
      <c r="C108" s="64"/>
      <c r="D108" s="284"/>
      <c r="E108" s="64"/>
    </row>
    <row r="109" spans="1:5" s="354" customFormat="1" x14ac:dyDescent="0.2">
      <c r="A109" s="654" t="s">
        <v>580</v>
      </c>
      <c r="B109" s="64"/>
      <c r="C109" s="64"/>
      <c r="D109" s="47" t="s">
        <v>3</v>
      </c>
      <c r="E109" s="64"/>
    </row>
    <row r="110" spans="1:5" s="354" customFormat="1" x14ac:dyDescent="0.2">
      <c r="A110" s="288"/>
      <c r="B110" s="64"/>
      <c r="C110" s="64"/>
      <c r="D110" s="301"/>
      <c r="E110" s="64"/>
    </row>
    <row r="111" spans="1:5" s="354" customFormat="1" x14ac:dyDescent="0.2">
      <c r="A111" s="288"/>
      <c r="B111" s="64"/>
      <c r="C111" s="64"/>
      <c r="D111" s="301"/>
      <c r="E111" s="64"/>
    </row>
    <row r="112" spans="1:5" s="354" customFormat="1" ht="13.5" thickBot="1" x14ac:dyDescent="0.25">
      <c r="A112" s="64"/>
      <c r="B112" s="64" t="s">
        <v>47</v>
      </c>
      <c r="C112" s="64"/>
      <c r="D112" s="284"/>
      <c r="E112" s="64"/>
    </row>
    <row r="113" spans="1:5" s="354" customFormat="1" ht="13.5" thickBot="1" x14ac:dyDescent="0.25">
      <c r="A113" s="64"/>
      <c r="B113" s="496" t="s">
        <v>10</v>
      </c>
      <c r="C113" s="559">
        <v>1</v>
      </c>
      <c r="D113" s="284"/>
      <c r="E113" s="64"/>
    </row>
    <row r="114" spans="1:5" s="354" customFormat="1" ht="13.5" thickBot="1" x14ac:dyDescent="0.25">
      <c r="A114" s="280"/>
      <c r="B114" s="366"/>
      <c r="C114" s="561"/>
      <c r="D114" s="64"/>
      <c r="E114" s="64"/>
    </row>
    <row r="115" spans="1:5" s="354" customFormat="1" ht="13.5" thickBot="1" x14ac:dyDescent="0.25">
      <c r="A115" s="64"/>
      <c r="B115" s="366"/>
      <c r="C115" s="53" t="s">
        <v>89</v>
      </c>
      <c r="D115" s="98">
        <f>SUM(D103:D105,D110:D111)</f>
        <v>0</v>
      </c>
      <c r="E115" s="64"/>
    </row>
    <row r="116" spans="1:5" s="354" customFormat="1" x14ac:dyDescent="0.2">
      <c r="A116" s="64"/>
      <c r="B116" s="366"/>
      <c r="C116" s="108"/>
      <c r="D116" s="128"/>
      <c r="E116" s="64"/>
    </row>
    <row r="117" spans="1:5" s="354" customFormat="1" x14ac:dyDescent="0.2">
      <c r="A117" s="64"/>
      <c r="B117" s="366"/>
      <c r="C117" s="108"/>
      <c r="D117" s="128"/>
      <c r="E117" s="64"/>
    </row>
    <row r="118" spans="1:5" s="354" customFormat="1" ht="13.5" thickBot="1" x14ac:dyDescent="0.25">
      <c r="A118" s="64"/>
      <c r="B118" s="64"/>
      <c r="C118" s="64"/>
      <c r="D118" s="64"/>
      <c r="E118" s="64"/>
    </row>
    <row r="119" spans="1:5" s="354" customFormat="1" ht="13.5" thickBot="1" x14ac:dyDescent="0.25">
      <c r="A119" s="54" t="s">
        <v>389</v>
      </c>
      <c r="B119" s="562"/>
      <c r="C119" s="562"/>
      <c r="D119" s="562"/>
      <c r="E119" s="61"/>
    </row>
    <row r="120" spans="1:5" s="354" customFormat="1" x14ac:dyDescent="0.2">
      <c r="A120" s="563"/>
      <c r="B120" s="119" t="s">
        <v>11</v>
      </c>
      <c r="C120" s="119" t="s">
        <v>12</v>
      </c>
      <c r="D120" s="119" t="s">
        <v>3</v>
      </c>
      <c r="E120" s="564"/>
    </row>
    <row r="121" spans="1:5" s="354" customFormat="1" x14ac:dyDescent="0.2">
      <c r="A121" s="366" t="s">
        <v>0</v>
      </c>
      <c r="B121" s="301">
        <v>0</v>
      </c>
      <c r="C121" s="565"/>
      <c r="D121" s="286">
        <f>B121*0.1</f>
        <v>0</v>
      </c>
      <c r="E121" s="64"/>
    </row>
    <row r="122" spans="1:5" s="354" customFormat="1" x14ac:dyDescent="0.2">
      <c r="A122" s="366" t="s">
        <v>1</v>
      </c>
      <c r="B122" s="301">
        <v>0</v>
      </c>
      <c r="C122" s="566"/>
      <c r="D122" s="286">
        <f>B122*0.1</f>
        <v>0</v>
      </c>
      <c r="E122" s="64"/>
    </row>
    <row r="123" spans="1:5" s="354" customFormat="1" ht="13.5" thickBot="1" x14ac:dyDescent="0.25">
      <c r="A123" s="366"/>
      <c r="B123" s="64"/>
      <c r="C123" s="48"/>
      <c r="D123" s="64"/>
      <c r="E123" s="64"/>
    </row>
    <row r="124" spans="1:5" s="354" customFormat="1" ht="13.5" thickBot="1" x14ac:dyDescent="0.25">
      <c r="A124" s="64"/>
      <c r="B124" s="64"/>
      <c r="C124" s="53" t="s">
        <v>88</v>
      </c>
      <c r="D124" s="98">
        <f>SUM(D121:D122)</f>
        <v>0</v>
      </c>
      <c r="E124" s="64"/>
    </row>
    <row r="125" spans="1:5" s="354" customFormat="1" x14ac:dyDescent="0.2">
      <c r="A125" s="64"/>
      <c r="B125" s="64"/>
      <c r="C125" s="64"/>
      <c r="D125" s="64"/>
      <c r="E125" s="64"/>
    </row>
    <row r="126" spans="1:5" s="354" customFormat="1" ht="13.5" thickBot="1" x14ac:dyDescent="0.25">
      <c r="A126" s="567"/>
      <c r="B126" s="567"/>
      <c r="C126" s="567"/>
      <c r="D126" s="567"/>
      <c r="E126" s="567"/>
    </row>
    <row r="127" spans="1:5" s="354" customFormat="1" ht="13.5" thickBot="1" x14ac:dyDescent="0.25">
      <c r="A127" s="54" t="s">
        <v>390</v>
      </c>
      <c r="B127" s="557"/>
      <c r="C127" s="557"/>
      <c r="D127" s="557"/>
      <c r="E127" s="558"/>
    </row>
    <row r="128" spans="1:5" s="354" customFormat="1" x14ac:dyDescent="0.2">
      <c r="A128" s="612" t="s">
        <v>14</v>
      </c>
      <c r="B128" s="613" t="s">
        <v>72</v>
      </c>
      <c r="C128" s="614" t="s">
        <v>147</v>
      </c>
      <c r="D128" s="614" t="s">
        <v>15</v>
      </c>
      <c r="E128" s="64"/>
    </row>
    <row r="129" spans="1:5" s="354" customFormat="1" x14ac:dyDescent="0.2">
      <c r="A129" s="532"/>
      <c r="B129" s="473"/>
      <c r="C129" s="568">
        <v>0</v>
      </c>
      <c r="D129" s="475">
        <f>B129*C129</f>
        <v>0</v>
      </c>
      <c r="E129" s="64"/>
    </row>
    <row r="130" spans="1:5" s="354" customFormat="1" x14ac:dyDescent="0.2">
      <c r="A130" s="532"/>
      <c r="B130" s="473"/>
      <c r="C130" s="568">
        <v>0</v>
      </c>
      <c r="D130" s="475">
        <f>B130*C130</f>
        <v>0</v>
      </c>
      <c r="E130" s="64"/>
    </row>
    <row r="131" spans="1:5" s="354" customFormat="1" x14ac:dyDescent="0.2">
      <c r="A131" s="532"/>
      <c r="B131" s="473"/>
      <c r="C131" s="568">
        <v>0</v>
      </c>
      <c r="D131" s="475">
        <f>B131*C131</f>
        <v>0</v>
      </c>
      <c r="E131" s="64"/>
    </row>
    <row r="132" spans="1:5" s="354" customFormat="1" x14ac:dyDescent="0.2">
      <c r="A132" s="532"/>
      <c r="B132" s="473"/>
      <c r="C132" s="568">
        <v>0</v>
      </c>
      <c r="D132" s="475">
        <f>B132*C132</f>
        <v>0</v>
      </c>
      <c r="E132" s="64"/>
    </row>
    <row r="133" spans="1:5" s="354" customFormat="1" x14ac:dyDescent="0.2">
      <c r="A133" s="532"/>
      <c r="B133" s="473"/>
      <c r="C133" s="568">
        <v>0</v>
      </c>
      <c r="D133" s="475">
        <f>B133*C133</f>
        <v>0</v>
      </c>
      <c r="E133" s="64"/>
    </row>
    <row r="134" spans="1:5" s="354" customFormat="1" x14ac:dyDescent="0.2">
      <c r="A134" s="64"/>
      <c r="B134" s="64"/>
      <c r="C134" s="64"/>
      <c r="D134" s="64"/>
      <c r="E134" s="64"/>
    </row>
    <row r="135" spans="1:5" s="354" customFormat="1" ht="13.5" thickBot="1" x14ac:dyDescent="0.25">
      <c r="A135" s="64"/>
      <c r="B135" s="64"/>
      <c r="C135" s="64"/>
      <c r="D135" s="64"/>
      <c r="E135" s="64"/>
    </row>
    <row r="136" spans="1:5" s="354" customFormat="1" ht="13.5" thickBot="1" x14ac:dyDescent="0.25">
      <c r="A136" s="64"/>
      <c r="B136" s="64"/>
      <c r="C136" s="53" t="s">
        <v>90</v>
      </c>
      <c r="D136" s="484">
        <f>SUM(D129:D133)</f>
        <v>0</v>
      </c>
      <c r="E136" s="64"/>
    </row>
    <row r="137" spans="1:5" s="354" customFormat="1" ht="13.5" thickBot="1" x14ac:dyDescent="0.25">
      <c r="A137" s="100"/>
      <c r="B137" s="64"/>
      <c r="C137" s="64"/>
      <c r="D137" s="64"/>
      <c r="E137" s="64"/>
    </row>
    <row r="138" spans="1:5" s="354" customFormat="1" ht="13.5" thickBot="1" x14ac:dyDescent="0.25">
      <c r="A138" s="722" t="s">
        <v>206</v>
      </c>
      <c r="B138" s="723"/>
      <c r="C138" s="64"/>
      <c r="D138" s="64"/>
      <c r="E138" s="64"/>
    </row>
    <row r="139" spans="1:5" s="354" customFormat="1" x14ac:dyDescent="0.2">
      <c r="A139" s="64"/>
      <c r="B139" s="64"/>
      <c r="C139" s="64"/>
      <c r="D139" s="64"/>
      <c r="E139" s="64"/>
    </row>
    <row r="140" spans="1:5" s="354" customFormat="1" x14ac:dyDescent="0.2">
      <c r="A140" s="64"/>
      <c r="B140" s="64"/>
      <c r="C140" s="64"/>
      <c r="D140" s="64"/>
      <c r="E140" s="64"/>
    </row>
    <row r="141" spans="1:5" s="354" customFormat="1" x14ac:dyDescent="0.2">
      <c r="A141" s="64"/>
      <c r="B141" s="64"/>
      <c r="C141" s="64"/>
      <c r="D141" s="64"/>
      <c r="E141" s="64"/>
    </row>
    <row r="142" spans="1:5" s="354" customFormat="1" ht="13.5" thickBot="1" x14ac:dyDescent="0.25">
      <c r="A142" s="64"/>
      <c r="B142" s="64"/>
      <c r="C142" s="64"/>
      <c r="D142" s="64"/>
      <c r="E142" s="64"/>
    </row>
    <row r="143" spans="1:5" s="354" customFormat="1" ht="13.5" thickBot="1" x14ac:dyDescent="0.25">
      <c r="A143" s="54" t="s">
        <v>391</v>
      </c>
      <c r="B143" s="557"/>
      <c r="C143" s="557"/>
      <c r="D143" s="557"/>
      <c r="E143" s="558"/>
    </row>
    <row r="144" spans="1:5" s="354" customFormat="1" x14ac:dyDescent="0.2">
      <c r="A144" s="48"/>
      <c r="B144" s="64"/>
      <c r="C144" s="64"/>
      <c r="D144" s="64"/>
      <c r="E144" s="64"/>
    </row>
    <row r="145" spans="1:5" s="354" customFormat="1" x14ac:dyDescent="0.2">
      <c r="A145" s="284" t="s">
        <v>274</v>
      </c>
      <c r="B145" s="284" t="s">
        <v>281</v>
      </c>
      <c r="C145" s="284" t="s">
        <v>17</v>
      </c>
      <c r="D145" s="561" t="s">
        <v>15</v>
      </c>
      <c r="E145" s="64"/>
    </row>
    <row r="146" spans="1:5" s="354" customFormat="1" x14ac:dyDescent="0.2">
      <c r="A146" s="532"/>
      <c r="B146" s="301"/>
      <c r="C146" s="568">
        <v>1</v>
      </c>
      <c r="D146" s="286">
        <f>B146*C146</f>
        <v>0</v>
      </c>
      <c r="E146" s="64"/>
    </row>
    <row r="147" spans="1:5" s="354" customFormat="1" x14ac:dyDescent="0.2">
      <c r="A147" s="532"/>
      <c r="B147" s="301"/>
      <c r="C147" s="568">
        <v>1</v>
      </c>
      <c r="D147" s="286">
        <f>B147*C147</f>
        <v>0</v>
      </c>
      <c r="E147" s="64"/>
    </row>
    <row r="148" spans="1:5" s="354" customFormat="1" x14ac:dyDescent="0.2">
      <c r="A148" s="532"/>
      <c r="B148" s="301"/>
      <c r="C148" s="568">
        <v>0</v>
      </c>
      <c r="D148" s="286">
        <f>B148*C148</f>
        <v>0</v>
      </c>
      <c r="E148" s="64"/>
    </row>
    <row r="149" spans="1:5" s="354" customFormat="1" x14ac:dyDescent="0.2">
      <c r="A149" s="532"/>
      <c r="B149" s="301"/>
      <c r="C149" s="568">
        <v>0</v>
      </c>
      <c r="D149" s="286">
        <f>B149*C149</f>
        <v>0</v>
      </c>
      <c r="E149" s="64"/>
    </row>
    <row r="150" spans="1:5" s="354" customFormat="1" x14ac:dyDescent="0.2">
      <c r="A150" s="64"/>
      <c r="B150" s="64"/>
      <c r="C150" s="64"/>
      <c r="D150" s="64"/>
      <c r="E150" s="64"/>
    </row>
    <row r="151" spans="1:5" s="354" customFormat="1" x14ac:dyDescent="0.2">
      <c r="A151" s="64"/>
      <c r="B151" s="64"/>
      <c r="C151" s="115"/>
      <c r="D151" s="103"/>
      <c r="E151" s="64"/>
    </row>
    <row r="152" spans="1:5" s="354" customFormat="1" ht="13.5" thickBot="1" x14ac:dyDescent="0.25">
      <c r="A152" s="100"/>
      <c r="B152" s="64" t="s">
        <v>282</v>
      </c>
      <c r="C152" s="64"/>
      <c r="D152" s="64"/>
      <c r="E152" s="64"/>
    </row>
    <row r="153" spans="1:5" s="354" customFormat="1" x14ac:dyDescent="0.2">
      <c r="A153" s="64"/>
      <c r="B153" s="492" t="s">
        <v>50</v>
      </c>
      <c r="C153" s="362">
        <v>4</v>
      </c>
      <c r="D153" s="64"/>
      <c r="E153" s="64"/>
    </row>
    <row r="154" spans="1:5" s="354" customFormat="1" ht="13.5" thickBot="1" x14ac:dyDescent="0.25">
      <c r="A154" s="64"/>
      <c r="B154" s="495" t="s">
        <v>87</v>
      </c>
      <c r="C154" s="363">
        <v>2</v>
      </c>
      <c r="D154" s="64"/>
      <c r="E154" s="64"/>
    </row>
    <row r="155" spans="1:5" s="354" customFormat="1" x14ac:dyDescent="0.2">
      <c r="A155" s="64"/>
      <c r="B155" s="366"/>
      <c r="C155" s="284"/>
      <c r="D155" s="64"/>
      <c r="E155" s="64"/>
    </row>
    <row r="156" spans="1:5" s="354" customFormat="1" ht="13.5" thickBot="1" x14ac:dyDescent="0.25">
      <c r="A156" s="64"/>
      <c r="B156" s="64"/>
      <c r="C156" s="64"/>
      <c r="D156" s="64"/>
      <c r="E156" s="64"/>
    </row>
    <row r="157" spans="1:5" s="354" customFormat="1" x14ac:dyDescent="0.2">
      <c r="A157" s="64"/>
      <c r="B157" s="517" t="s">
        <v>16</v>
      </c>
      <c r="C157" s="569">
        <v>1</v>
      </c>
      <c r="D157" s="64"/>
      <c r="E157" s="64"/>
    </row>
    <row r="158" spans="1:5" s="354" customFormat="1" ht="13.5" thickBot="1" x14ac:dyDescent="0.25">
      <c r="A158" s="64"/>
      <c r="B158" s="518" t="s">
        <v>69</v>
      </c>
      <c r="C158" s="570" t="s">
        <v>70</v>
      </c>
      <c r="D158" s="64"/>
      <c r="E158" s="64"/>
    </row>
    <row r="159" spans="1:5" s="354" customFormat="1" x14ac:dyDescent="0.2">
      <c r="A159" s="64"/>
      <c r="B159" s="366"/>
      <c r="C159" s="571"/>
      <c r="D159" s="64"/>
      <c r="E159" s="64"/>
    </row>
    <row r="160" spans="1:5" s="354" customFormat="1" ht="13.5" thickBot="1" x14ac:dyDescent="0.25">
      <c r="A160" s="561"/>
      <c r="B160" s="366"/>
      <c r="C160" s="571"/>
      <c r="D160" s="64"/>
      <c r="E160" s="64"/>
    </row>
    <row r="161" spans="1:5" s="354" customFormat="1" ht="13.5" thickBot="1" x14ac:dyDescent="0.25">
      <c r="A161" s="418"/>
      <c r="B161" s="64"/>
      <c r="C161" s="53" t="s">
        <v>91</v>
      </c>
      <c r="D161" s="484">
        <f>SUM(D146:D149)</f>
        <v>0</v>
      </c>
      <c r="E161" s="105"/>
    </row>
    <row r="162" spans="1:5" s="354" customFormat="1" ht="13.5" thickBot="1" x14ac:dyDescent="0.25">
      <c r="A162" s="64"/>
      <c r="B162" s="64"/>
      <c r="C162" s="64"/>
      <c r="D162" s="64"/>
      <c r="E162" s="64"/>
    </row>
    <row r="163" spans="1:5" s="354" customFormat="1" ht="13.5" thickBot="1" x14ac:dyDescent="0.25">
      <c r="A163" s="54" t="s">
        <v>577</v>
      </c>
      <c r="B163" s="557"/>
      <c r="C163" s="557"/>
      <c r="D163" s="557"/>
      <c r="E163" s="558"/>
    </row>
    <row r="164" spans="1:5" s="354" customFormat="1" x14ac:dyDescent="0.2">
      <c r="A164" s="289" t="s">
        <v>219</v>
      </c>
      <c r="B164" s="289" t="s">
        <v>275</v>
      </c>
      <c r="C164" s="289" t="s">
        <v>218</v>
      </c>
      <c r="D164" s="289" t="s">
        <v>23</v>
      </c>
      <c r="E164" s="564"/>
    </row>
    <row r="165" spans="1:5" s="354" customFormat="1" x14ac:dyDescent="0.2">
      <c r="A165" s="532" t="s">
        <v>485</v>
      </c>
      <c r="B165" s="293"/>
      <c r="C165" s="568"/>
      <c r="D165" s="286">
        <f>B165*C165</f>
        <v>0</v>
      </c>
      <c r="E165" s="64"/>
    </row>
    <row r="166" spans="1:5" s="354" customFormat="1" x14ac:dyDescent="0.2">
      <c r="A166" s="532" t="s">
        <v>19</v>
      </c>
      <c r="B166" s="293"/>
      <c r="C166" s="568"/>
      <c r="D166" s="286">
        <f>B166*C166</f>
        <v>0</v>
      </c>
      <c r="E166" s="64"/>
    </row>
    <row r="167" spans="1:5" s="354" customFormat="1" x14ac:dyDescent="0.2">
      <c r="A167" s="532" t="s">
        <v>20</v>
      </c>
      <c r="B167" s="293"/>
      <c r="C167" s="568"/>
      <c r="D167" s="286">
        <f>B167*C167</f>
        <v>0</v>
      </c>
      <c r="E167" s="64"/>
    </row>
    <row r="168" spans="1:5" s="354" customFormat="1" ht="13.5" thickBot="1" x14ac:dyDescent="0.25">
      <c r="A168" s="64"/>
      <c r="B168" s="64"/>
      <c r="C168" s="64"/>
      <c r="D168" s="64"/>
      <c r="E168" s="64"/>
    </row>
    <row r="169" spans="1:5" s="354" customFormat="1" ht="13.5" thickBot="1" x14ac:dyDescent="0.25">
      <c r="A169" s="64"/>
      <c r="B169" s="64"/>
      <c r="C169" s="53" t="s">
        <v>95</v>
      </c>
      <c r="D169" s="484">
        <f>SUM(D165:D167)</f>
        <v>0</v>
      </c>
      <c r="E169" s="64"/>
    </row>
    <row r="170" spans="1:5" s="354" customFormat="1" x14ac:dyDescent="0.2">
      <c r="A170" s="64"/>
      <c r="B170" s="64"/>
      <c r="C170" s="64"/>
      <c r="D170" s="64"/>
      <c r="E170" s="64"/>
    </row>
    <row r="171" spans="1:5" s="354" customFormat="1" ht="13.5" thickBot="1" x14ac:dyDescent="0.25">
      <c r="A171" s="64"/>
      <c r="B171" s="64"/>
      <c r="C171" s="572" t="s">
        <v>3</v>
      </c>
      <c r="D171" s="284"/>
      <c r="E171" s="284"/>
    </row>
    <row r="172" spans="1:5" s="354" customFormat="1" x14ac:dyDescent="0.2">
      <c r="A172" s="573"/>
      <c r="B172" s="574" t="s">
        <v>232</v>
      </c>
      <c r="C172" s="362">
        <v>60</v>
      </c>
      <c r="D172" s="284"/>
      <c r="E172" s="418"/>
    </row>
    <row r="173" spans="1:5" s="354" customFormat="1" x14ac:dyDescent="0.2">
      <c r="A173" s="575"/>
      <c r="B173" s="576" t="s">
        <v>233</v>
      </c>
      <c r="C173" s="577">
        <v>20</v>
      </c>
      <c r="D173" s="284"/>
      <c r="E173" s="418"/>
    </row>
    <row r="174" spans="1:5" s="354" customFormat="1" ht="13.5" thickBot="1" x14ac:dyDescent="0.25">
      <c r="A174" s="575"/>
      <c r="B174" s="576" t="s">
        <v>217</v>
      </c>
      <c r="C174" s="578">
        <v>10</v>
      </c>
      <c r="D174" s="284"/>
      <c r="E174" s="418"/>
    </row>
    <row r="175" spans="1:5" s="354" customFormat="1" ht="13.5" thickBot="1" x14ac:dyDescent="0.25">
      <c r="B175" s="64"/>
      <c r="C175" s="284"/>
      <c r="D175" s="284"/>
      <c r="E175" s="284"/>
    </row>
    <row r="176" spans="1:5" s="354" customFormat="1" x14ac:dyDescent="0.2">
      <c r="A176" s="64"/>
      <c r="B176" s="517" t="s">
        <v>16</v>
      </c>
      <c r="C176" s="569">
        <v>1</v>
      </c>
      <c r="D176" s="64"/>
      <c r="E176" s="64"/>
    </row>
    <row r="177" spans="1:5" s="354" customFormat="1" ht="13.5" thickBot="1" x14ac:dyDescent="0.25">
      <c r="A177" s="64"/>
      <c r="B177" s="518" t="s">
        <v>69</v>
      </c>
      <c r="C177" s="570" t="s">
        <v>70</v>
      </c>
      <c r="D177" s="64"/>
      <c r="E177" s="64"/>
    </row>
    <row r="178" spans="1:5" s="354" customFormat="1" ht="13.5" thickBot="1" x14ac:dyDescent="0.25">
      <c r="A178" s="64"/>
      <c r="B178" s="64"/>
      <c r="C178" s="64"/>
      <c r="D178" s="64"/>
      <c r="E178" s="64"/>
    </row>
    <row r="179" spans="1:5" s="354" customFormat="1" ht="13.5" thickBot="1" x14ac:dyDescent="0.25">
      <c r="A179" s="54" t="s">
        <v>392</v>
      </c>
      <c r="B179" s="557"/>
      <c r="C179" s="557"/>
      <c r="D179" s="557"/>
      <c r="E179" s="558"/>
    </row>
    <row r="180" spans="1:5" s="354" customFormat="1" ht="13.5" thickBot="1" x14ac:dyDescent="0.25">
      <c r="A180" s="64"/>
      <c r="B180" s="64"/>
      <c r="C180" s="284" t="s">
        <v>24</v>
      </c>
      <c r="D180" s="64"/>
      <c r="E180" s="64"/>
    </row>
    <row r="181" spans="1:5" s="354" customFormat="1" ht="13.5" thickBot="1" x14ac:dyDescent="0.25">
      <c r="A181" s="265" t="s">
        <v>568</v>
      </c>
      <c r="B181" s="488"/>
      <c r="C181" s="286">
        <v>1</v>
      </c>
      <c r="D181" s="475">
        <f>SUM(B181*C181)</f>
        <v>0</v>
      </c>
      <c r="E181" s="64"/>
    </row>
    <row r="182" spans="1:5" s="354" customFormat="1" ht="13.5" thickBot="1" x14ac:dyDescent="0.25">
      <c r="A182" s="64"/>
      <c r="B182" s="64"/>
      <c r="C182" s="64"/>
      <c r="D182" s="64"/>
      <c r="E182" s="64"/>
    </row>
    <row r="183" spans="1:5" s="354" customFormat="1" ht="13.5" thickBot="1" x14ac:dyDescent="0.25">
      <c r="A183" s="64"/>
      <c r="B183" s="64"/>
      <c r="C183" s="53" t="s">
        <v>409</v>
      </c>
      <c r="D183" s="484">
        <f>SUM(D181)</f>
        <v>0</v>
      </c>
      <c r="E183" s="64"/>
    </row>
    <row r="184" spans="1:5" s="354" customFormat="1" x14ac:dyDescent="0.2">
      <c r="A184" s="264" t="s">
        <v>235</v>
      </c>
      <c r="B184" s="264"/>
      <c r="C184" s="170"/>
      <c r="D184" s="605"/>
      <c r="E184" s="264"/>
    </row>
    <row r="185" spans="1:5" s="354" customFormat="1" x14ac:dyDescent="0.2">
      <c r="A185" s="378" t="s">
        <v>365</v>
      </c>
      <c r="B185" s="264"/>
      <c r="C185" s="170"/>
      <c r="D185" s="605"/>
      <c r="E185" s="264"/>
    </row>
    <row r="186" spans="1:5" s="354" customFormat="1" ht="13.5" thickBot="1" x14ac:dyDescent="0.25">
      <c r="A186" s="579"/>
      <c r="B186" s="579"/>
      <c r="C186" s="579"/>
      <c r="D186" s="579"/>
      <c r="E186" s="579"/>
    </row>
    <row r="187" spans="1:5" s="354" customFormat="1" ht="13.5" thickBot="1" x14ac:dyDescent="0.25">
      <c r="A187" s="54" t="s">
        <v>393</v>
      </c>
      <c r="B187" s="557"/>
      <c r="C187" s="557"/>
      <c r="D187" s="560"/>
      <c r="E187" s="558"/>
    </row>
    <row r="188" spans="1:5" s="354" customFormat="1" x14ac:dyDescent="0.2">
      <c r="A188" s="580" t="s">
        <v>178</v>
      </c>
      <c r="B188" s="64"/>
      <c r="C188" s="64"/>
      <c r="D188" s="581" t="s">
        <v>15</v>
      </c>
      <c r="E188" s="64"/>
    </row>
    <row r="189" spans="1:5" s="354" customFormat="1" x14ac:dyDescent="0.2">
      <c r="A189" s="519" t="s">
        <v>486</v>
      </c>
      <c r="B189" s="64"/>
      <c r="C189" s="64"/>
      <c r="D189" s="473"/>
      <c r="E189" s="64"/>
    </row>
    <row r="190" spans="1:5" s="354" customFormat="1" x14ac:dyDescent="0.2">
      <c r="A190" s="519" t="s">
        <v>75</v>
      </c>
      <c r="B190" s="64"/>
      <c r="C190" s="64"/>
      <c r="D190" s="473"/>
      <c r="E190" s="64"/>
    </row>
    <row r="191" spans="1:5" s="354" customFormat="1" ht="13.5" thickBot="1" x14ac:dyDescent="0.25">
      <c r="A191" s="366"/>
      <c r="B191" s="64"/>
      <c r="C191" s="64"/>
      <c r="D191" s="284"/>
      <c r="E191" s="64"/>
    </row>
    <row r="192" spans="1:5" s="354" customFormat="1" ht="13.5" thickBot="1" x14ac:dyDescent="0.25">
      <c r="A192" s="366"/>
      <c r="B192" s="64"/>
      <c r="C192" s="371" t="s">
        <v>96</v>
      </c>
      <c r="D192" s="513">
        <f>SUM(D189:D190)</f>
        <v>0</v>
      </c>
      <c r="E192" s="64"/>
    </row>
    <row r="193" spans="1:5" s="354" customFormat="1" ht="13.5" thickBot="1" x14ac:dyDescent="0.25">
      <c r="A193" s="100"/>
      <c r="B193" s="64"/>
      <c r="C193" s="64"/>
      <c r="D193" s="64"/>
      <c r="E193" s="64"/>
    </row>
    <row r="194" spans="1:5" s="354" customFormat="1" x14ac:dyDescent="0.2">
      <c r="A194" s="64"/>
      <c r="B194" s="492" t="s">
        <v>277</v>
      </c>
      <c r="C194" s="362">
        <v>30</v>
      </c>
      <c r="D194" s="64"/>
      <c r="E194" s="64"/>
    </row>
    <row r="195" spans="1:5" s="354" customFormat="1" x14ac:dyDescent="0.2">
      <c r="A195" s="64"/>
      <c r="B195" s="493" t="s">
        <v>278</v>
      </c>
      <c r="C195" s="494">
        <v>10</v>
      </c>
      <c r="D195" s="64"/>
      <c r="E195" s="64"/>
    </row>
    <row r="196" spans="1:5" s="354" customFormat="1" ht="13.5" thickBot="1" x14ac:dyDescent="0.25">
      <c r="A196" s="64"/>
      <c r="B196" s="495" t="s">
        <v>29</v>
      </c>
      <c r="C196" s="363">
        <v>5</v>
      </c>
      <c r="D196" s="64"/>
      <c r="E196" s="64"/>
    </row>
    <row r="197" spans="1:5" s="354" customFormat="1" ht="13.5" thickBot="1" x14ac:dyDescent="0.25">
      <c r="A197" s="64"/>
      <c r="B197" s="366"/>
      <c r="C197" s="64"/>
      <c r="D197" s="64"/>
      <c r="E197" s="64"/>
    </row>
    <row r="198" spans="1:5" s="354" customFormat="1" ht="13.5" thickBot="1" x14ac:dyDescent="0.25">
      <c r="A198" s="54" t="s">
        <v>394</v>
      </c>
      <c r="B198" s="557"/>
      <c r="C198" s="557"/>
      <c r="D198" s="557"/>
      <c r="E198" s="558"/>
    </row>
    <row r="199" spans="1:5" s="354" customFormat="1" x14ac:dyDescent="0.2">
      <c r="A199" s="615"/>
      <c r="B199" s="498" t="s">
        <v>52</v>
      </c>
      <c r="C199" s="498" t="s">
        <v>53</v>
      </c>
      <c r="D199" s="348" t="s">
        <v>15</v>
      </c>
      <c r="E199" s="502"/>
    </row>
    <row r="200" spans="1:5" s="354" customFormat="1" x14ac:dyDescent="0.2">
      <c r="A200" s="519" t="s">
        <v>487</v>
      </c>
      <c r="B200" s="582"/>
      <c r="C200" s="499"/>
      <c r="D200" s="583"/>
      <c r="E200" s="489"/>
    </row>
    <row r="201" spans="1:5" s="354" customFormat="1" x14ac:dyDescent="0.2">
      <c r="A201" s="519" t="s">
        <v>54</v>
      </c>
      <c r="B201" s="504"/>
      <c r="C201" s="499"/>
      <c r="D201" s="583"/>
      <c r="E201" s="489"/>
    </row>
    <row r="202" spans="1:5" s="354" customFormat="1" x14ac:dyDescent="0.2">
      <c r="A202" s="519" t="s">
        <v>76</v>
      </c>
      <c r="B202" s="504"/>
      <c r="C202" s="499"/>
      <c r="D202" s="583"/>
      <c r="E202" s="489"/>
    </row>
    <row r="203" spans="1:5" s="354" customFormat="1" x14ac:dyDescent="0.2">
      <c r="A203" s="519" t="s">
        <v>77</v>
      </c>
      <c r="B203" s="504"/>
      <c r="C203" s="499"/>
      <c r="D203" s="583"/>
      <c r="E203" s="489"/>
    </row>
    <row r="204" spans="1:5" s="354" customFormat="1" x14ac:dyDescent="0.2">
      <c r="A204" s="519" t="s">
        <v>220</v>
      </c>
      <c r="B204" s="504"/>
      <c r="C204" s="499"/>
      <c r="D204" s="583"/>
      <c r="E204" s="489"/>
    </row>
    <row r="205" spans="1:5" s="354" customFormat="1" x14ac:dyDescent="0.2">
      <c r="A205" s="519" t="s">
        <v>221</v>
      </c>
      <c r="B205" s="504"/>
      <c r="C205" s="499"/>
      <c r="D205" s="583"/>
      <c r="E205" s="489"/>
    </row>
    <row r="206" spans="1:5" s="354" customFormat="1" x14ac:dyDescent="0.2">
      <c r="A206" s="519" t="s">
        <v>222</v>
      </c>
      <c r="B206" s="504"/>
      <c r="C206" s="499"/>
      <c r="D206" s="583"/>
      <c r="E206" s="489"/>
    </row>
    <row r="207" spans="1:5" s="354" customFormat="1" x14ac:dyDescent="0.2">
      <c r="A207" s="519" t="s">
        <v>223</v>
      </c>
      <c r="B207" s="504"/>
      <c r="C207" s="499"/>
      <c r="D207" s="583"/>
      <c r="E207" s="489"/>
    </row>
    <row r="208" spans="1:5" s="354" customFormat="1" x14ac:dyDescent="0.2">
      <c r="A208" s="519" t="s">
        <v>224</v>
      </c>
      <c r="B208" s="504"/>
      <c r="C208" s="499"/>
      <c r="D208" s="583"/>
      <c r="E208" s="489"/>
    </row>
    <row r="209" spans="1:5" s="354" customFormat="1" x14ac:dyDescent="0.2">
      <c r="A209" s="519" t="s">
        <v>225</v>
      </c>
      <c r="B209" s="504"/>
      <c r="C209" s="499"/>
      <c r="D209" s="583"/>
      <c r="E209" s="489"/>
    </row>
    <row r="210" spans="1:5" s="354" customFormat="1" ht="13.5" thickBot="1" x14ac:dyDescent="0.25">
      <c r="A210" s="115"/>
      <c r="B210" s="377" t="s">
        <v>208</v>
      </c>
      <c r="C210" s="377"/>
      <c r="D210" s="377"/>
      <c r="E210" s="377"/>
    </row>
    <row r="211" spans="1:5" s="354" customFormat="1" x14ac:dyDescent="0.2">
      <c r="A211" s="377"/>
      <c r="B211" s="517" t="s">
        <v>511</v>
      </c>
      <c r="C211" s="362">
        <v>2</v>
      </c>
      <c r="D211" s="377"/>
      <c r="E211" s="377"/>
    </row>
    <row r="212" spans="1:5" s="354" customFormat="1" x14ac:dyDescent="0.2">
      <c r="A212" s="377"/>
      <c r="B212" s="375" t="s">
        <v>333</v>
      </c>
      <c r="C212" s="494">
        <v>1</v>
      </c>
      <c r="D212" s="377"/>
      <c r="E212" s="377"/>
    </row>
    <row r="213" spans="1:5" s="354" customFormat="1" ht="13.5" thickBot="1" x14ac:dyDescent="0.25">
      <c r="A213" s="377"/>
      <c r="B213" s="377"/>
      <c r="C213" s="494">
        <v>0.5</v>
      </c>
      <c r="D213" s="377"/>
      <c r="E213" s="377"/>
    </row>
    <row r="214" spans="1:5" s="354" customFormat="1" ht="13.5" thickBot="1" x14ac:dyDescent="0.25">
      <c r="A214" s="377"/>
      <c r="B214" s="377"/>
      <c r="C214" s="53" t="s">
        <v>100</v>
      </c>
      <c r="D214" s="513">
        <f>SUM(D200:D209)</f>
        <v>0</v>
      </c>
      <c r="E214" s="377"/>
    </row>
    <row r="215" spans="1:5" s="354" customFormat="1" x14ac:dyDescent="0.2">
      <c r="A215" s="377"/>
      <c r="B215" s="377"/>
      <c r="C215" s="377"/>
      <c r="D215" s="377"/>
      <c r="E215" s="377"/>
    </row>
    <row r="216" spans="1:5" s="354" customFormat="1" x14ac:dyDescent="0.2">
      <c r="A216" s="377" t="s">
        <v>105</v>
      </c>
      <c r="B216" s="377"/>
      <c r="C216" s="377"/>
      <c r="D216" s="377"/>
      <c r="E216" s="377"/>
    </row>
    <row r="217" spans="1:5" s="354" customFormat="1" ht="13.5" thickBot="1" x14ac:dyDescent="0.25">
      <c r="A217" s="584"/>
      <c r="B217" s="579"/>
      <c r="C217" s="579"/>
      <c r="D217" s="585"/>
      <c r="E217" s="585"/>
    </row>
    <row r="218" spans="1:5" s="354" customFormat="1" ht="13.5" thickBot="1" x14ac:dyDescent="0.25">
      <c r="A218" s="54" t="s">
        <v>395</v>
      </c>
      <c r="B218" s="557"/>
      <c r="C218" s="557"/>
      <c r="D218" s="557"/>
      <c r="E218" s="558"/>
    </row>
    <row r="219" spans="1:5" s="354" customFormat="1" x14ac:dyDescent="0.2">
      <c r="A219" s="291" t="s">
        <v>132</v>
      </c>
      <c r="B219" s="498" t="s">
        <v>52</v>
      </c>
      <c r="C219" s="502"/>
      <c r="D219" s="498" t="s">
        <v>15</v>
      </c>
      <c r="E219" s="586"/>
    </row>
    <row r="220" spans="1:5" s="354" customFormat="1" x14ac:dyDescent="0.2">
      <c r="A220" s="519"/>
      <c r="B220" s="582"/>
      <c r="C220" s="505"/>
      <c r="D220" s="301"/>
      <c r="E220" s="377"/>
    </row>
    <row r="221" spans="1:5" s="354" customFormat="1" x14ac:dyDescent="0.2">
      <c r="A221" s="519"/>
      <c r="B221" s="504"/>
      <c r="C221" s="505"/>
      <c r="D221" s="301"/>
      <c r="E221" s="377"/>
    </row>
    <row r="222" spans="1:5" s="354" customFormat="1" x14ac:dyDescent="0.2">
      <c r="A222" s="519"/>
      <c r="B222" s="504"/>
      <c r="C222" s="505"/>
      <c r="D222" s="301"/>
      <c r="E222" s="377"/>
    </row>
    <row r="223" spans="1:5" s="354" customFormat="1" x14ac:dyDescent="0.2">
      <c r="A223" s="519"/>
      <c r="B223" s="504"/>
      <c r="C223" s="505"/>
      <c r="D223" s="301"/>
      <c r="E223" s="377"/>
    </row>
    <row r="224" spans="1:5" s="354" customFormat="1" ht="13.5" thickBot="1" x14ac:dyDescent="0.25">
      <c r="A224" s="377"/>
      <c r="B224" s="377"/>
      <c r="C224" s="377"/>
      <c r="D224" s="377"/>
      <c r="E224" s="377"/>
    </row>
    <row r="225" spans="1:5" s="354" customFormat="1" ht="13.5" thickBot="1" x14ac:dyDescent="0.25">
      <c r="A225" s="506" t="s">
        <v>175</v>
      </c>
      <c r="B225" s="64"/>
      <c r="C225" s="377"/>
      <c r="D225" s="377"/>
      <c r="E225" s="377"/>
    </row>
    <row r="226" spans="1:5" s="354" customFormat="1" ht="13.5" thickBot="1" x14ac:dyDescent="0.25">
      <c r="A226" s="377"/>
      <c r="B226" s="377"/>
      <c r="C226" s="377"/>
      <c r="D226" s="377"/>
      <c r="E226" s="377"/>
    </row>
    <row r="227" spans="1:5" s="354" customFormat="1" ht="13.5" thickBot="1" x14ac:dyDescent="0.25">
      <c r="A227" s="377"/>
      <c r="B227" s="377"/>
      <c r="C227" s="53" t="s">
        <v>101</v>
      </c>
      <c r="D227" s="98">
        <f>SUM(D220:D223)</f>
        <v>0</v>
      </c>
      <c r="E227" s="377"/>
    </row>
    <row r="228" spans="1:5" s="354" customFormat="1" ht="13.5" thickBot="1" x14ac:dyDescent="0.25">
      <c r="A228" s="579"/>
      <c r="B228" s="579"/>
      <c r="C228" s="579"/>
      <c r="D228" s="579"/>
      <c r="E228" s="579"/>
    </row>
    <row r="229" spans="1:5" s="354" customFormat="1" ht="13.5" thickBot="1" x14ac:dyDescent="0.25">
      <c r="A229" s="54" t="s">
        <v>396</v>
      </c>
      <c r="B229" s="60"/>
      <c r="C229" s="60"/>
      <c r="D229" s="60"/>
      <c r="E229" s="61"/>
    </row>
    <row r="230" spans="1:5" s="354" customFormat="1" x14ac:dyDescent="0.2">
      <c r="A230" s="291" t="s">
        <v>181</v>
      </c>
      <c r="B230" s="498" t="s">
        <v>52</v>
      </c>
      <c r="C230" s="502"/>
      <c r="D230" s="616" t="s">
        <v>15</v>
      </c>
      <c r="E230" s="564"/>
    </row>
    <row r="231" spans="1:5" s="354" customFormat="1" x14ac:dyDescent="0.2">
      <c r="A231" s="519"/>
      <c r="B231" s="582"/>
      <c r="C231" s="505"/>
      <c r="D231" s="301"/>
      <c r="E231" s="64"/>
    </row>
    <row r="232" spans="1:5" s="354" customFormat="1" x14ac:dyDescent="0.2">
      <c r="A232" s="519"/>
      <c r="B232" s="504"/>
      <c r="C232" s="505"/>
      <c r="D232" s="301"/>
      <c r="E232" s="64"/>
    </row>
    <row r="233" spans="1:5" s="354" customFormat="1" x14ac:dyDescent="0.2">
      <c r="A233" s="519"/>
      <c r="B233" s="504"/>
      <c r="C233" s="505"/>
      <c r="D233" s="301"/>
      <c r="E233" s="64"/>
    </row>
    <row r="234" spans="1:5" s="354" customFormat="1" x14ac:dyDescent="0.2">
      <c r="A234" s="519"/>
      <c r="B234" s="504"/>
      <c r="C234" s="505"/>
      <c r="D234" s="301"/>
      <c r="E234" s="64"/>
    </row>
    <row r="235" spans="1:5" s="354" customFormat="1" ht="13.5" thickBot="1" x14ac:dyDescent="0.25">
      <c r="A235" s="377"/>
      <c r="B235" s="377"/>
      <c r="C235" s="377"/>
      <c r="D235" s="377"/>
      <c r="E235" s="64"/>
    </row>
    <row r="236" spans="1:5" s="354" customFormat="1" ht="13.5" thickBot="1" x14ac:dyDescent="0.25">
      <c r="A236" s="506" t="s">
        <v>153</v>
      </c>
      <c r="B236" s="64"/>
      <c r="C236" s="377"/>
      <c r="D236" s="377"/>
      <c r="E236" s="64"/>
    </row>
    <row r="237" spans="1:5" s="354" customFormat="1" x14ac:dyDescent="0.2">
      <c r="A237" s="377"/>
      <c r="B237" s="377"/>
      <c r="C237" s="377"/>
      <c r="D237" s="377"/>
      <c r="E237" s="64"/>
    </row>
    <row r="238" spans="1:5" s="354" customFormat="1" ht="13.5" thickBot="1" x14ac:dyDescent="0.25">
      <c r="A238" s="377"/>
      <c r="B238" s="377"/>
      <c r="C238" s="377"/>
      <c r="D238" s="377"/>
      <c r="E238" s="64"/>
    </row>
    <row r="239" spans="1:5" s="354" customFormat="1" ht="13.5" thickBot="1" x14ac:dyDescent="0.25">
      <c r="A239" s="377"/>
      <c r="B239" s="377"/>
      <c r="C239" s="53" t="s">
        <v>410</v>
      </c>
      <c r="D239" s="98">
        <f>SUM(D231:D234)</f>
        <v>0</v>
      </c>
      <c r="E239" s="64"/>
    </row>
    <row r="240" spans="1:5" s="354" customFormat="1" ht="13.5" thickBot="1" x14ac:dyDescent="0.25">
      <c r="A240" s="118"/>
      <c r="B240" s="585"/>
      <c r="C240" s="585"/>
      <c r="D240" s="585"/>
      <c r="E240" s="579"/>
    </row>
    <row r="241" spans="1:5" s="354" customFormat="1" ht="13.5" thickBot="1" x14ac:dyDescent="0.25">
      <c r="A241" s="579"/>
      <c r="B241" s="579"/>
      <c r="C241" s="579"/>
      <c r="D241" s="579"/>
      <c r="E241" s="579"/>
    </row>
    <row r="242" spans="1:5" s="354" customFormat="1" ht="13.5" thickBot="1" x14ac:dyDescent="0.25">
      <c r="A242" s="54" t="s">
        <v>397</v>
      </c>
      <c r="B242" s="60"/>
      <c r="C242" s="60"/>
      <c r="D242" s="60"/>
      <c r="E242" s="61"/>
    </row>
    <row r="243" spans="1:5" s="354" customFormat="1" x14ac:dyDescent="0.2">
      <c r="A243" s="119" t="s">
        <v>180</v>
      </c>
      <c r="B243" s="564"/>
      <c r="C243" s="564"/>
      <c r="D243" s="564"/>
      <c r="E243" s="564"/>
    </row>
    <row r="244" spans="1:5" s="354" customFormat="1" x14ac:dyDescent="0.2">
      <c r="A244" s="64"/>
      <c r="B244" s="47" t="s">
        <v>32</v>
      </c>
      <c r="C244" s="47" t="s">
        <v>33</v>
      </c>
      <c r="D244" s="587" t="s">
        <v>36</v>
      </c>
      <c r="E244" s="64"/>
    </row>
    <row r="245" spans="1:5" s="354" customFormat="1" x14ac:dyDescent="0.2">
      <c r="A245" s="719" t="s">
        <v>186</v>
      </c>
      <c r="B245" s="488"/>
      <c r="C245" s="411"/>
      <c r="D245" s="500"/>
      <c r="E245" s="64"/>
    </row>
    <row r="246" spans="1:5" s="354" customFormat="1" x14ac:dyDescent="0.2">
      <c r="A246" s="719"/>
      <c r="B246" s="489"/>
      <c r="C246" s="489"/>
      <c r="D246" s="489"/>
      <c r="E246" s="64"/>
    </row>
    <row r="247" spans="1:5" s="354" customFormat="1" x14ac:dyDescent="0.2">
      <c r="A247" s="553"/>
      <c r="B247" s="489"/>
      <c r="C247" s="489" t="s">
        <v>58</v>
      </c>
      <c r="D247" s="489" t="s">
        <v>3</v>
      </c>
      <c r="E247" s="64"/>
    </row>
    <row r="248" spans="1:5" s="354" customFormat="1" x14ac:dyDescent="0.2">
      <c r="A248" s="553" t="s">
        <v>65</v>
      </c>
      <c r="B248" s="367"/>
      <c r="C248" s="588">
        <v>2.0000000000000001E-4</v>
      </c>
      <c r="D248" s="589">
        <f>SUM(B248*C248)</f>
        <v>0</v>
      </c>
      <c r="E248" s="64"/>
    </row>
    <row r="249" spans="1:5" s="354" customFormat="1" x14ac:dyDescent="0.2">
      <c r="A249" s="553"/>
      <c r="B249" s="590"/>
      <c r="C249" s="511"/>
      <c r="D249" s="591"/>
      <c r="E249" s="64"/>
    </row>
    <row r="250" spans="1:5" s="354" customFormat="1" x14ac:dyDescent="0.2">
      <c r="A250" s="377"/>
      <c r="B250" s="377"/>
      <c r="C250" s="377"/>
      <c r="D250" s="377"/>
      <c r="E250" s="64"/>
    </row>
    <row r="251" spans="1:5" s="354" customFormat="1" x14ac:dyDescent="0.2">
      <c r="A251" s="377"/>
      <c r="B251" s="592" t="s">
        <v>80</v>
      </c>
      <c r="C251" s="592"/>
      <c r="D251" s="593">
        <f>SUM(D245,D248)</f>
        <v>0</v>
      </c>
      <c r="E251" s="64"/>
    </row>
    <row r="252" spans="1:5" s="354" customFormat="1" x14ac:dyDescent="0.2">
      <c r="A252" s="377"/>
      <c r="B252" s="377"/>
      <c r="C252" s="377"/>
      <c r="D252" s="377"/>
      <c r="E252" s="64"/>
    </row>
    <row r="253" spans="1:5" s="354" customFormat="1" x14ac:dyDescent="0.2">
      <c r="A253" s="594"/>
      <c r="B253" s="489"/>
      <c r="C253" s="594"/>
      <c r="D253" s="377"/>
      <c r="E253" s="64"/>
    </row>
    <row r="254" spans="1:5" s="354" customFormat="1" x14ac:dyDescent="0.2">
      <c r="A254" s="594"/>
      <c r="B254" s="714" t="s">
        <v>81</v>
      </c>
      <c r="C254" s="715"/>
      <c r="D254" s="595">
        <f>SUM(D251)</f>
        <v>0</v>
      </c>
      <c r="E254" s="64"/>
    </row>
    <row r="255" spans="1:5" s="354" customFormat="1" x14ac:dyDescent="0.2">
      <c r="A255" s="594"/>
      <c r="B255" s="489"/>
      <c r="C255" s="594"/>
      <c r="D255" s="377"/>
      <c r="E255" s="64"/>
    </row>
    <row r="256" spans="1:5" s="354" customFormat="1" x14ac:dyDescent="0.2">
      <c r="A256" s="377"/>
      <c r="B256" s="377"/>
      <c r="C256" s="377"/>
      <c r="D256" s="377"/>
      <c r="E256" s="64"/>
    </row>
    <row r="257" spans="1:5" s="354" customFormat="1" x14ac:dyDescent="0.2">
      <c r="A257" s="553" t="s">
        <v>82</v>
      </c>
      <c r="B257" s="712" t="s">
        <v>67</v>
      </c>
      <c r="C257" s="713"/>
      <c r="D257" s="596">
        <v>0</v>
      </c>
      <c r="E257" s="64"/>
    </row>
    <row r="258" spans="1:5" s="354" customFormat="1" x14ac:dyDescent="0.2">
      <c r="A258" s="553"/>
      <c r="B258" s="597"/>
      <c r="C258" s="521"/>
      <c r="D258" s="591"/>
      <c r="E258" s="64"/>
    </row>
    <row r="259" spans="1:5" s="354" customFormat="1" x14ac:dyDescent="0.2">
      <c r="A259" s="125" t="s">
        <v>138</v>
      </c>
      <c r="B259" s="590" t="s">
        <v>136</v>
      </c>
      <c r="C259" s="489" t="s">
        <v>137</v>
      </c>
      <c r="D259" s="591"/>
      <c r="E259" s="64"/>
    </row>
    <row r="260" spans="1:5" s="354" customFormat="1" x14ac:dyDescent="0.2">
      <c r="A260" s="126" t="s">
        <v>133</v>
      </c>
      <c r="B260" s="367">
        <v>0</v>
      </c>
      <c r="C260" s="475">
        <v>4.4999999999999999E-4</v>
      </c>
      <c r="D260" s="589">
        <f>(B260*C260)</f>
        <v>0</v>
      </c>
      <c r="E260" s="64"/>
    </row>
    <row r="261" spans="1:5" s="354" customFormat="1" x14ac:dyDescent="0.2">
      <c r="A261" s="126" t="s">
        <v>134</v>
      </c>
      <c r="B261" s="367">
        <v>0</v>
      </c>
      <c r="C261" s="475">
        <v>2E-3</v>
      </c>
      <c r="D261" s="589">
        <f>(B261*C261)</f>
        <v>0</v>
      </c>
      <c r="E261" s="64"/>
    </row>
    <row r="262" spans="1:5" s="354" customFormat="1" x14ac:dyDescent="0.2">
      <c r="A262" s="598" t="s">
        <v>135</v>
      </c>
      <c r="B262" s="367">
        <v>0</v>
      </c>
      <c r="C262" s="475">
        <v>5.9999999999999995E-4</v>
      </c>
      <c r="D262" s="589">
        <f>(B262*C262)</f>
        <v>0</v>
      </c>
      <c r="E262" s="64"/>
    </row>
    <row r="263" spans="1:5" s="354" customFormat="1" x14ac:dyDescent="0.2">
      <c r="A263" s="127" t="s">
        <v>216</v>
      </c>
      <c r="B263" s="367">
        <v>0</v>
      </c>
      <c r="C263" s="475">
        <v>3.5E-4</v>
      </c>
      <c r="D263" s="589">
        <f>(B263*C263)</f>
        <v>0</v>
      </c>
      <c r="E263" s="64"/>
    </row>
    <row r="264" spans="1:5" s="354" customFormat="1" x14ac:dyDescent="0.2">
      <c r="A264" s="126" t="s">
        <v>251</v>
      </c>
      <c r="B264" s="367"/>
      <c r="C264" s="553" t="s">
        <v>252</v>
      </c>
      <c r="D264" s="500"/>
      <c r="E264" s="64"/>
    </row>
    <row r="265" spans="1:5" s="354" customFormat="1" x14ac:dyDescent="0.2">
      <c r="A265" s="126" t="s">
        <v>253</v>
      </c>
      <c r="B265" s="367"/>
      <c r="C265" s="553" t="s">
        <v>252</v>
      </c>
      <c r="D265" s="500"/>
      <c r="E265" s="64"/>
    </row>
    <row r="266" spans="1:5" s="354" customFormat="1" ht="13.5" thickBot="1" x14ac:dyDescent="0.25">
      <c r="A266" s="377"/>
      <c r="B266" s="599"/>
      <c r="C266" s="284"/>
      <c r="D266" s="600"/>
      <c r="E266" s="64"/>
    </row>
    <row r="267" spans="1:5" s="354" customFormat="1" ht="13.5" thickBot="1" x14ac:dyDescent="0.25">
      <c r="A267" s="64"/>
      <c r="B267" s="64"/>
      <c r="C267" s="601" t="s">
        <v>60</v>
      </c>
      <c r="D267" s="602">
        <f>SUM(D254,D257,D260:D263)+D265-D264</f>
        <v>0</v>
      </c>
      <c r="E267" s="64"/>
    </row>
    <row r="268" spans="1:5" s="354" customFormat="1" ht="13.5" thickBot="1" x14ac:dyDescent="0.25">
      <c r="A268" s="377"/>
      <c r="B268" s="377"/>
      <c r="C268" s="553"/>
      <c r="D268" s="603"/>
      <c r="E268" s="64"/>
    </row>
    <row r="269" spans="1:5" s="354" customFormat="1" x14ac:dyDescent="0.2">
      <c r="A269" s="134" t="s">
        <v>37</v>
      </c>
      <c r="B269" s="135" t="s">
        <v>36</v>
      </c>
      <c r="C269" s="47"/>
      <c r="D269" s="561"/>
      <c r="E269" s="377"/>
    </row>
    <row r="270" spans="1:5" s="354" customFormat="1" x14ac:dyDescent="0.2">
      <c r="A270" s="493" t="s">
        <v>38</v>
      </c>
      <c r="B270" s="494">
        <v>30</v>
      </c>
      <c r="C270" s="284"/>
      <c r="D270" s="571"/>
      <c r="E270" s="64"/>
    </row>
    <row r="271" spans="1:5" s="354" customFormat="1" x14ac:dyDescent="0.2">
      <c r="A271" s="493" t="s">
        <v>227</v>
      </c>
      <c r="B271" s="494">
        <v>20</v>
      </c>
      <c r="C271" s="284"/>
      <c r="D271" s="571"/>
      <c r="E271" s="64"/>
    </row>
    <row r="272" spans="1:5" s="354" customFormat="1" ht="13.5" thickBot="1" x14ac:dyDescent="0.25">
      <c r="A272" s="495" t="s">
        <v>226</v>
      </c>
      <c r="B272" s="363">
        <v>10</v>
      </c>
      <c r="C272" s="284"/>
      <c r="D272" s="604"/>
      <c r="E272" s="64"/>
    </row>
    <row r="273" spans="1:5" s="354" customFormat="1" x14ac:dyDescent="0.2">
      <c r="A273" s="366"/>
      <c r="B273" s="284"/>
      <c r="C273" s="284"/>
      <c r="D273" s="604"/>
      <c r="E273" s="64"/>
    </row>
    <row r="274" spans="1:5" s="354" customFormat="1" ht="13.5" thickBot="1" x14ac:dyDescent="0.25">
      <c r="A274" s="64"/>
      <c r="B274" s="377"/>
      <c r="C274" s="377"/>
      <c r="D274" s="377"/>
      <c r="E274" s="64"/>
    </row>
    <row r="275" spans="1:5" s="354" customFormat="1" ht="13.5" thickBot="1" x14ac:dyDescent="0.25">
      <c r="A275" s="64"/>
      <c r="B275" s="377"/>
      <c r="C275" s="400" t="s">
        <v>411</v>
      </c>
      <c r="D275" s="491">
        <f>SUM(D267)</f>
        <v>0</v>
      </c>
      <c r="E275" s="64"/>
    </row>
    <row r="276" spans="1:5" s="354" customFormat="1" x14ac:dyDescent="0.2">
      <c r="A276" s="377"/>
      <c r="B276" s="377"/>
      <c r="C276" s="377"/>
      <c r="D276" s="377"/>
      <c r="E276" s="377"/>
    </row>
    <row r="277" spans="1:5" s="354" customFormat="1" x14ac:dyDescent="0.2">
      <c r="A277" s="64"/>
      <c r="B277" s="418"/>
      <c r="C277" s="418"/>
      <c r="D277" s="64"/>
      <c r="E277" s="64"/>
    </row>
    <row r="278" spans="1:5" s="354" customFormat="1" ht="13.5" thickBot="1" x14ac:dyDescent="0.25">
      <c r="A278" s="64"/>
      <c r="B278" s="64"/>
      <c r="C278" s="64"/>
      <c r="D278" s="64"/>
      <c r="E278" s="64"/>
    </row>
    <row r="279" spans="1:5" s="354" customFormat="1" ht="13.5" thickBot="1" x14ac:dyDescent="0.25">
      <c r="A279" s="54" t="s">
        <v>398</v>
      </c>
      <c r="B279" s="60"/>
      <c r="C279" s="60"/>
      <c r="D279" s="60"/>
      <c r="E279" s="61"/>
    </row>
    <row r="280" spans="1:5" x14ac:dyDescent="0.2">
      <c r="A280" s="119" t="s">
        <v>31</v>
      </c>
      <c r="B280" s="39"/>
      <c r="C280" s="39"/>
      <c r="D280" s="39"/>
      <c r="E280" s="39"/>
    </row>
    <row r="281" spans="1:5" x14ac:dyDescent="0.2">
      <c r="A281" s="46"/>
      <c r="B281" s="47" t="s">
        <v>32</v>
      </c>
      <c r="C281" s="47" t="s">
        <v>33</v>
      </c>
      <c r="D281" s="120" t="s">
        <v>36</v>
      </c>
      <c r="E281" s="46"/>
    </row>
    <row r="282" spans="1:5" x14ac:dyDescent="0.2">
      <c r="A282" s="606" t="s">
        <v>85</v>
      </c>
      <c r="B282" s="35"/>
      <c r="C282" s="36"/>
      <c r="D282" s="253"/>
      <c r="E282" s="46"/>
    </row>
    <row r="283" spans="1:5" x14ac:dyDescent="0.2">
      <c r="A283" s="142"/>
      <c r="B283" s="131"/>
      <c r="C283" s="131"/>
      <c r="D283" s="131"/>
      <c r="E283" s="46"/>
    </row>
    <row r="284" spans="1:5" x14ac:dyDescent="0.2">
      <c r="A284" s="142"/>
      <c r="C284" s="133" t="s">
        <v>59</v>
      </c>
      <c r="D284" s="37">
        <v>0</v>
      </c>
      <c r="E284" s="46"/>
    </row>
    <row r="285" spans="1:5" ht="8.25" customHeight="1" x14ac:dyDescent="0.2">
      <c r="A285" s="145"/>
      <c r="B285" s="51"/>
      <c r="C285" s="139"/>
      <c r="D285" s="51"/>
      <c r="E285" s="46"/>
    </row>
    <row r="286" spans="1:5" x14ac:dyDescent="0.2">
      <c r="A286" s="142"/>
      <c r="B286" s="46"/>
      <c r="C286" s="97"/>
      <c r="D286" s="46"/>
      <c r="E286" s="46"/>
    </row>
    <row r="287" spans="1:5" ht="17.25" customHeight="1" x14ac:dyDescent="0.2">
      <c r="A287" s="142"/>
      <c r="B287" s="46"/>
      <c r="C287" s="70" t="s">
        <v>191</v>
      </c>
      <c r="D287" s="144">
        <f>D284*D282</f>
        <v>0</v>
      </c>
      <c r="E287" s="46"/>
    </row>
    <row r="288" spans="1:5" ht="14.25" customHeight="1" thickBot="1" x14ac:dyDescent="0.25">
      <c r="A288" s="142"/>
      <c r="B288" s="46"/>
      <c r="C288" s="146"/>
      <c r="D288" s="49"/>
      <c r="E288" s="46"/>
    </row>
    <row r="289" spans="1:5" x14ac:dyDescent="0.2">
      <c r="A289" s="119" t="s">
        <v>35</v>
      </c>
      <c r="B289" s="39"/>
      <c r="C289" s="39"/>
      <c r="D289" s="39"/>
      <c r="E289" s="39"/>
    </row>
    <row r="290" spans="1:5" x14ac:dyDescent="0.2">
      <c r="A290" s="46"/>
      <c r="B290" s="47" t="s">
        <v>32</v>
      </c>
      <c r="C290" s="47" t="s">
        <v>33</v>
      </c>
      <c r="D290" s="120" t="s">
        <v>36</v>
      </c>
      <c r="E290" s="46"/>
    </row>
    <row r="291" spans="1:5" x14ac:dyDescent="0.2">
      <c r="A291" s="606" t="s">
        <v>86</v>
      </c>
      <c r="B291" s="35"/>
      <c r="C291" s="36"/>
      <c r="D291" s="253"/>
      <c r="E291" s="51"/>
    </row>
    <row r="292" spans="1:5" x14ac:dyDescent="0.2">
      <c r="A292" s="50"/>
      <c r="B292" s="49"/>
      <c r="C292" s="49"/>
      <c r="D292" s="49"/>
      <c r="E292" s="46"/>
    </row>
    <row r="293" spans="1:5" x14ac:dyDescent="0.2">
      <c r="B293" s="51"/>
      <c r="C293" s="147" t="s">
        <v>59</v>
      </c>
      <c r="D293" s="37">
        <v>0.1</v>
      </c>
      <c r="E293" s="46"/>
    </row>
    <row r="294" spans="1:5" x14ac:dyDescent="0.2">
      <c r="A294" s="142"/>
      <c r="B294" s="46"/>
      <c r="C294" s="97"/>
      <c r="D294" s="46"/>
      <c r="E294" s="46"/>
    </row>
    <row r="295" spans="1:5" x14ac:dyDescent="0.2">
      <c r="A295" s="142"/>
      <c r="B295" s="46"/>
      <c r="C295" s="70" t="s">
        <v>192</v>
      </c>
      <c r="D295" s="144">
        <f>D293*D291</f>
        <v>0</v>
      </c>
      <c r="E295" s="46"/>
    </row>
    <row r="296" spans="1:5" x14ac:dyDescent="0.2">
      <c r="A296" s="142"/>
      <c r="B296" s="46"/>
      <c r="C296" s="146"/>
      <c r="D296" s="49"/>
      <c r="E296" s="46"/>
    </row>
    <row r="297" spans="1:5" x14ac:dyDescent="0.2">
      <c r="A297" s="51"/>
      <c r="B297" s="51"/>
      <c r="C297" s="51"/>
      <c r="D297" s="51"/>
      <c r="E297" s="46"/>
    </row>
    <row r="298" spans="1:5" ht="13.5" thickBot="1" x14ac:dyDescent="0.25">
      <c r="A298" s="128" t="s">
        <v>37</v>
      </c>
      <c r="C298" s="128" t="s">
        <v>33</v>
      </c>
      <c r="D298" s="131"/>
      <c r="E298" s="46"/>
    </row>
    <row r="299" spans="1:5" x14ac:dyDescent="0.2">
      <c r="A299" s="148" t="s">
        <v>38</v>
      </c>
      <c r="B299" s="149">
        <v>15</v>
      </c>
      <c r="C299" s="150" t="s">
        <v>34</v>
      </c>
      <c r="D299" s="151">
        <v>1</v>
      </c>
      <c r="E299" s="46"/>
    </row>
    <row r="300" spans="1:5" x14ac:dyDescent="0.2">
      <c r="A300" s="113" t="s">
        <v>227</v>
      </c>
      <c r="B300" s="138">
        <v>10</v>
      </c>
      <c r="C300" s="152" t="s">
        <v>71</v>
      </c>
      <c r="D300" s="153" t="s">
        <v>190</v>
      </c>
      <c r="E300" s="46"/>
    </row>
    <row r="301" spans="1:5" ht="13.5" thickBot="1" x14ac:dyDescent="0.25">
      <c r="A301" s="114" t="s">
        <v>226</v>
      </c>
      <c r="B301" s="140">
        <v>5</v>
      </c>
      <c r="C301" s="154"/>
      <c r="D301" s="155"/>
      <c r="E301" s="46"/>
    </row>
    <row r="302" spans="1:5" x14ac:dyDescent="0.2">
      <c r="A302" s="51"/>
      <c r="B302" s="51"/>
      <c r="C302" s="51"/>
      <c r="D302" s="51"/>
      <c r="E302" s="46"/>
    </row>
    <row r="303" spans="1:5" ht="13.5" thickBot="1" x14ac:dyDescent="0.25">
      <c r="A303" s="46"/>
      <c r="B303" s="49"/>
      <c r="C303" s="139"/>
      <c r="D303" s="46"/>
      <c r="E303" s="46"/>
    </row>
    <row r="304" spans="1:5" ht="13.5" thickBot="1" x14ac:dyDescent="0.25">
      <c r="A304" s="46"/>
      <c r="B304" s="46"/>
      <c r="C304" s="156" t="s">
        <v>103</v>
      </c>
      <c r="D304" s="112">
        <f>SUM(D295,D287,)</f>
        <v>0</v>
      </c>
      <c r="E304" s="46"/>
    </row>
    <row r="305" spans="1:5" x14ac:dyDescent="0.2">
      <c r="A305" s="46"/>
      <c r="B305" s="46"/>
      <c r="C305" s="66"/>
      <c r="D305" s="157"/>
      <c r="E305" s="46"/>
    </row>
    <row r="306" spans="1:5" ht="13.5" thickBot="1" x14ac:dyDescent="0.25">
      <c r="A306" s="46"/>
      <c r="B306" s="46"/>
      <c r="C306" s="66"/>
      <c r="D306" s="157"/>
      <c r="E306" s="46"/>
    </row>
    <row r="307" spans="1:5" ht="13.5" thickBot="1" x14ac:dyDescent="0.25">
      <c r="A307" s="54" t="s">
        <v>399</v>
      </c>
      <c r="B307" s="60"/>
      <c r="C307" s="60"/>
      <c r="D307" s="60"/>
      <c r="E307" s="61"/>
    </row>
    <row r="308" spans="1:5" x14ac:dyDescent="0.2">
      <c r="A308" s="284" t="s">
        <v>128</v>
      </c>
      <c r="B308" s="102" t="s">
        <v>79</v>
      </c>
      <c r="C308" s="97"/>
      <c r="D308" s="158" t="s">
        <v>15</v>
      </c>
      <c r="E308" s="46"/>
    </row>
    <row r="309" spans="1:5" x14ac:dyDescent="0.2">
      <c r="A309" s="519"/>
      <c r="B309" s="417"/>
      <c r="C309" s="305"/>
      <c r="D309" s="27"/>
      <c r="E309" s="46"/>
    </row>
    <row r="310" spans="1:5" x14ac:dyDescent="0.2">
      <c r="A310" s="519"/>
      <c r="B310" s="417"/>
      <c r="C310" s="305"/>
      <c r="D310" s="27"/>
      <c r="E310" s="46"/>
    </row>
    <row r="311" spans="1:5" ht="13.5" thickBot="1" x14ac:dyDescent="0.25">
      <c r="A311" s="607"/>
      <c r="B311" s="38"/>
      <c r="C311" s="305"/>
      <c r="D311" s="27"/>
      <c r="E311" s="46"/>
    </row>
    <row r="312" spans="1:5" ht="13.5" thickBot="1" x14ac:dyDescent="0.25">
      <c r="A312" s="160" t="s">
        <v>150</v>
      </c>
      <c r="B312" s="295"/>
      <c r="C312" s="75"/>
      <c r="D312" s="296"/>
      <c r="E312" s="46"/>
    </row>
    <row r="313" spans="1:5" ht="13.5" thickBot="1" x14ac:dyDescent="0.25">
      <c r="A313" s="46"/>
      <c r="B313" s="46"/>
      <c r="C313" s="53" t="s">
        <v>129</v>
      </c>
      <c r="D313" s="98">
        <f>SUM(D309:D311)</f>
        <v>0</v>
      </c>
      <c r="E313" s="46"/>
    </row>
    <row r="314" spans="1:5" ht="13.5" thickBot="1" x14ac:dyDescent="0.25">
      <c r="A314" s="46"/>
      <c r="B314" s="46"/>
      <c r="C314" s="66"/>
      <c r="D314" s="157"/>
      <c r="E314" s="46"/>
    </row>
    <row r="315" spans="1:5" ht="13.5" thickBot="1" x14ac:dyDescent="0.25">
      <c r="A315" s="54" t="s">
        <v>476</v>
      </c>
      <c r="B315" s="60"/>
      <c r="C315" s="60"/>
      <c r="D315" s="60"/>
      <c r="E315" s="61"/>
    </row>
    <row r="316" spans="1:5" x14ac:dyDescent="0.2">
      <c r="A316" s="284" t="s">
        <v>477</v>
      </c>
      <c r="B316" s="285"/>
      <c r="C316" s="46"/>
      <c r="D316" s="46"/>
      <c r="E316" s="46"/>
    </row>
    <row r="317" spans="1:5" x14ac:dyDescent="0.2">
      <c r="A317" s="519"/>
      <c r="B317" s="46"/>
      <c r="C317" s="46"/>
      <c r="D317" s="27"/>
      <c r="E317" s="46"/>
    </row>
    <row r="318" spans="1:5" x14ac:dyDescent="0.2">
      <c r="A318" s="519"/>
      <c r="B318" s="46"/>
      <c r="C318" s="46"/>
      <c r="D318" s="27"/>
      <c r="E318" s="46"/>
    </row>
    <row r="319" spans="1:5" x14ac:dyDescent="0.2">
      <c r="A319" s="519"/>
      <c r="B319" s="46"/>
      <c r="C319" s="46"/>
      <c r="D319" s="27"/>
      <c r="E319" s="46"/>
    </row>
    <row r="320" spans="1:5" ht="13.5" thickBot="1" x14ac:dyDescent="0.25">
      <c r="A320" s="355"/>
      <c r="B320" s="285"/>
      <c r="C320" s="46"/>
      <c r="D320" s="355"/>
      <c r="E320" s="46"/>
    </row>
    <row r="321" spans="1:5" ht="13.5" thickBot="1" x14ac:dyDescent="0.25">
      <c r="A321"/>
      <c r="B321" s="46"/>
      <c r="C321" s="53" t="s">
        <v>412</v>
      </c>
      <c r="D321" s="98">
        <f>SUM(D317:D319)</f>
        <v>0</v>
      </c>
      <c r="E321" s="46"/>
    </row>
    <row r="322" spans="1:5" ht="13.5" thickBot="1" x14ac:dyDescent="0.25">
      <c r="A322"/>
      <c r="B322" s="46"/>
      <c r="C322" s="108"/>
      <c r="D322" s="128"/>
      <c r="E322" s="46"/>
    </row>
    <row r="323" spans="1:5" ht="13.5" thickBot="1" x14ac:dyDescent="0.25">
      <c r="A323" s="166" t="s">
        <v>400</v>
      </c>
      <c r="B323" s="167"/>
      <c r="C323" s="168"/>
      <c r="D323" s="169"/>
      <c r="E323" s="46"/>
    </row>
    <row r="324" spans="1:5" ht="13.5" thickBot="1" x14ac:dyDescent="0.25">
      <c r="A324" s="703" t="s">
        <v>473</v>
      </c>
      <c r="B324" s="704"/>
      <c r="C324" s="704"/>
      <c r="D324" s="705"/>
      <c r="E324" s="46"/>
    </row>
    <row r="325" spans="1:5" x14ac:dyDescent="0.2">
      <c r="A325" s="306" t="s">
        <v>149</v>
      </c>
      <c r="B325" s="421"/>
      <c r="C325" s="321"/>
      <c r="D325" s="69" t="s">
        <v>3</v>
      </c>
      <c r="E325" s="46"/>
    </row>
    <row r="326" spans="1:5" x14ac:dyDescent="0.2">
      <c r="A326" s="288"/>
      <c r="B326" s="418"/>
      <c r="C326" s="52"/>
      <c r="D326" s="27"/>
      <c r="E326" s="46"/>
    </row>
    <row r="327" spans="1:5" x14ac:dyDescent="0.2">
      <c r="A327" s="288"/>
      <c r="B327" s="419"/>
      <c r="C327" s="419"/>
      <c r="D327" s="27"/>
      <c r="E327" s="46"/>
    </row>
    <row r="328" spans="1:5" x14ac:dyDescent="0.2">
      <c r="A328" s="288"/>
      <c r="B328" s="419"/>
      <c r="C328" s="420"/>
      <c r="D328" s="27"/>
      <c r="E328" s="46"/>
    </row>
    <row r="329" spans="1:5" x14ac:dyDescent="0.2">
      <c r="A329" s="288"/>
      <c r="B329" s="419"/>
      <c r="C329" s="419"/>
      <c r="D329" s="27"/>
      <c r="E329" s="46"/>
    </row>
    <row r="330" spans="1:5" x14ac:dyDescent="0.2">
      <c r="A330" s="273"/>
      <c r="B330" s="420"/>
      <c r="C330" s="419"/>
      <c r="D330" s="27"/>
      <c r="E330" s="46"/>
    </row>
    <row r="331" spans="1:5" x14ac:dyDescent="0.2">
      <c r="A331" s="273"/>
      <c r="B331" s="420"/>
      <c r="C331" s="420"/>
      <c r="D331" s="27"/>
      <c r="E331" s="46"/>
    </row>
    <row r="332" spans="1:5" x14ac:dyDescent="0.2">
      <c r="A332" s="273"/>
      <c r="B332" s="420"/>
      <c r="C332" s="420"/>
      <c r="D332" s="27"/>
      <c r="E332" s="46"/>
    </row>
    <row r="333" spans="1:5" x14ac:dyDescent="0.2">
      <c r="A333" s="273"/>
      <c r="B333" s="420"/>
      <c r="C333" s="420"/>
      <c r="D333" s="27"/>
      <c r="E333" s="46"/>
    </row>
    <row r="334" spans="1:5" ht="13.5" thickBot="1" x14ac:dyDescent="0.25">
      <c r="A334" s="66"/>
      <c r="B334" s="46"/>
      <c r="C334" s="66"/>
      <c r="D334" s="66"/>
      <c r="E334" s="46"/>
    </row>
    <row r="335" spans="1:5" ht="13.5" thickBot="1" x14ac:dyDescent="0.25">
      <c r="A335" s="46"/>
      <c r="B335" s="72" t="s">
        <v>9</v>
      </c>
      <c r="C335" s="73" t="s">
        <v>185</v>
      </c>
      <c r="D335" s="66"/>
      <c r="E335" s="46"/>
    </row>
    <row r="336" spans="1:5" ht="13.5" thickBot="1" x14ac:dyDescent="0.25">
      <c r="A336" s="46"/>
      <c r="B336" s="46"/>
      <c r="C336" s="66"/>
      <c r="D336" s="157"/>
      <c r="E336" s="46"/>
    </row>
    <row r="337" spans="1:5" ht="13.5" thickBot="1" x14ac:dyDescent="0.25">
      <c r="A337" s="46"/>
      <c r="B337" s="46"/>
      <c r="C337" s="165" t="s">
        <v>401</v>
      </c>
      <c r="D337" s="98">
        <f>SUM(D326:D333)</f>
        <v>0</v>
      </c>
      <c r="E337" s="46"/>
    </row>
    <row r="338" spans="1:5" x14ac:dyDescent="0.2">
      <c r="A338"/>
      <c r="B338" s="46"/>
      <c r="C338" s="108"/>
      <c r="D338" s="128"/>
      <c r="E338" s="46"/>
    </row>
    <row r="339" spans="1:5" x14ac:dyDescent="0.2">
      <c r="A339" s="66"/>
      <c r="B339" s="66"/>
      <c r="C339" s="66"/>
      <c r="D339" s="66"/>
      <c r="E339" s="66"/>
    </row>
    <row r="340" spans="1:5" x14ac:dyDescent="0.2">
      <c r="A340" s="66"/>
      <c r="B340" s="66"/>
      <c r="C340" s="66"/>
      <c r="D340" s="66"/>
      <c r="E340" s="66"/>
    </row>
    <row r="341" spans="1:5" x14ac:dyDescent="0.2">
      <c r="A341" s="46"/>
      <c r="B341" s="46"/>
      <c r="C341" s="66"/>
      <c r="D341" s="157"/>
      <c r="E341" s="46"/>
    </row>
    <row r="342" spans="1:5" ht="13.5" thickBot="1" x14ac:dyDescent="0.25">
      <c r="B342" s="46"/>
      <c r="C342" s="66"/>
      <c r="D342" s="157"/>
      <c r="E342" s="46"/>
    </row>
    <row r="343" spans="1:5" ht="13.5" thickBot="1" x14ac:dyDescent="0.25">
      <c r="A343" s="54" t="s">
        <v>413</v>
      </c>
      <c r="B343" s="60"/>
      <c r="C343" s="60"/>
      <c r="D343" s="60"/>
      <c r="E343" s="61"/>
    </row>
    <row r="344" spans="1:5" x14ac:dyDescent="0.2">
      <c r="A344" s="47" t="s">
        <v>349</v>
      </c>
      <c r="C344" s="99"/>
      <c r="D344" s="119" t="s">
        <v>350</v>
      </c>
      <c r="E344" s="99"/>
    </row>
    <row r="345" spans="1:5" x14ac:dyDescent="0.2">
      <c r="A345" s="706"/>
      <c r="B345" s="707"/>
      <c r="C345" s="708"/>
      <c r="D345" s="422"/>
      <c r="E345" s="66"/>
    </row>
    <row r="346" spans="1:5" x14ac:dyDescent="0.2">
      <c r="A346" s="706"/>
      <c r="B346" s="707"/>
      <c r="C346" s="708"/>
      <c r="D346" s="422"/>
      <c r="E346" s="66"/>
    </row>
    <row r="347" spans="1:5" x14ac:dyDescent="0.2">
      <c r="A347" s="706"/>
      <c r="B347" s="707"/>
      <c r="C347" s="708"/>
      <c r="D347" s="422"/>
      <c r="E347" s="66"/>
    </row>
    <row r="348" spans="1:5" ht="13.5" thickBot="1" x14ac:dyDescent="0.25">
      <c r="A348" s="430" t="s">
        <v>490</v>
      </c>
      <c r="B348" s="66"/>
      <c r="C348" s="52"/>
      <c r="D348" s="52"/>
      <c r="E348" s="66"/>
    </row>
    <row r="349" spans="1:5" ht="13.5" thickBot="1" x14ac:dyDescent="0.25">
      <c r="A349" s="66"/>
      <c r="B349" s="66"/>
      <c r="C349" s="165" t="s">
        <v>348</v>
      </c>
      <c r="D349" s="112">
        <f>SUM(D345:D347)</f>
        <v>0</v>
      </c>
      <c r="E349" s="66"/>
    </row>
    <row r="350" spans="1:5" ht="13.5" thickBot="1" x14ac:dyDescent="0.25">
      <c r="B350" s="66"/>
      <c r="C350" s="170"/>
      <c r="D350" s="82"/>
      <c r="E350" s="66"/>
    </row>
    <row r="351" spans="1:5" ht="18.75" thickBot="1" x14ac:dyDescent="0.3">
      <c r="A351" s="709" t="s">
        <v>351</v>
      </c>
      <c r="B351" s="710"/>
      <c r="C351" s="711"/>
      <c r="D351" s="171">
        <f>SUM(D313,D304,D275,D239,D227,D214,D192,D183,D169,D161,D136,D124,D115,D321,D337,D349,D98)</f>
        <v>0</v>
      </c>
      <c r="E351" s="66"/>
    </row>
    <row r="353" spans="1:5" ht="13.5" thickBot="1" x14ac:dyDescent="0.25">
      <c r="E353" s="365"/>
    </row>
    <row r="354" spans="1:5" ht="18.75" thickBot="1" x14ac:dyDescent="0.3">
      <c r="A354" s="368" t="s">
        <v>189</v>
      </c>
      <c r="B354" s="369"/>
      <c r="C354" s="370"/>
      <c r="D354" s="536">
        <f>SUM(D351,D68)</f>
        <v>0</v>
      </c>
      <c r="E354" s="365"/>
    </row>
    <row r="355" spans="1:5" x14ac:dyDescent="0.2">
      <c r="E355" s="365"/>
    </row>
  </sheetData>
  <sheetProtection algorithmName="SHA-512" hashValue="p60Z3ZCptjBI2YPEhtas1INzqB1HROfZ9GJANU8hINsmQGI33OhF+HFU3JE9J/s2o88nx1PivaiCUAXjCHFWmw==" saltValue="W/6RaHTW8Ozuo5MIs5kKGw==" spinCount="100000" sheet="1" selectLockedCells="1"/>
  <mergeCells count="23">
    <mergeCell ref="A49:B49"/>
    <mergeCell ref="A50:B50"/>
    <mergeCell ref="A347:C347"/>
    <mergeCell ref="A351:C351"/>
    <mergeCell ref="B257:C257"/>
    <mergeCell ref="B254:C254"/>
    <mergeCell ref="A2:E2"/>
    <mergeCell ref="A245:A246"/>
    <mergeCell ref="A41:D41"/>
    <mergeCell ref="A55:B55"/>
    <mergeCell ref="A68:C68"/>
    <mergeCell ref="A138:B138"/>
    <mergeCell ref="A48:D48"/>
    <mergeCell ref="A43:D43"/>
    <mergeCell ref="A44:B44"/>
    <mergeCell ref="A45:B45"/>
    <mergeCell ref="A46:B46"/>
    <mergeCell ref="A47:B47"/>
    <mergeCell ref="A51:B51"/>
    <mergeCell ref="A52:B52"/>
    <mergeCell ref="A324:D324"/>
    <mergeCell ref="A345:C345"/>
    <mergeCell ref="A346:C346"/>
  </mergeCells>
  <phoneticPr fontId="5" type="noConversion"/>
  <dataValidations count="9">
    <dataValidation type="list" allowBlank="1" showInputMessage="1" showErrorMessage="1" sqref="D245" xr:uid="{00000000-0002-0000-0200-000000000000}">
      <formula1>UPFrontCredit</formula1>
    </dataValidation>
    <dataValidation type="list" allowBlank="1" showInputMessage="1" showErrorMessage="1" sqref="B245 B282 B291" xr:uid="{00000000-0002-0000-0200-000001000000}">
      <formula1>Level1</formula1>
    </dataValidation>
    <dataValidation type="list" allowBlank="1" showInputMessage="1" showErrorMessage="1" sqref="C291 C282" xr:uid="{00000000-0002-0000-0200-000002000000}">
      <formula1>$C$299:$C$300</formula1>
    </dataValidation>
    <dataValidation type="list" allowBlank="1" showInputMessage="1" showErrorMessage="1" sqref="B6:B9 B11:B14" xr:uid="{00000000-0002-0000-0200-000003000000}">
      <formula1>CH</formula1>
    </dataValidation>
    <dataValidation type="list" allowBlank="1" showInputMessage="1" showErrorMessage="1" sqref="B146:B149" xr:uid="{00000000-0002-0000-0200-000004000000}">
      <formula1>Prescredits</formula1>
    </dataValidation>
    <dataValidation type="list" allowBlank="1" showInputMessage="1" showErrorMessage="1" sqref="B165:B167" xr:uid="{00000000-0002-0000-0200-000005000000}">
      <formula1>RSBcredits</formula1>
    </dataValidation>
    <dataValidation type="list" allowBlank="1" showInputMessage="1" showErrorMessage="1" sqref="D189:D190" xr:uid="{00000000-0002-0000-0200-000006000000}">
      <formula1>TeachAwards</formula1>
    </dataValidation>
    <dataValidation type="list" allowBlank="1" showInputMessage="1" showErrorMessage="1" sqref="D200:D209" xr:uid="{00000000-0002-0000-0200-000007000000}">
      <formula1>Journrank</formula1>
    </dataValidation>
    <dataValidation type="list" allowBlank="1" showInputMessage="1" showErrorMessage="1" sqref="D282 D291" xr:uid="{00000000-0002-0000-0200-000008000000}">
      <formula1>$B$299:$B$301</formula1>
    </dataValidation>
  </dataValidations>
  <pageMargins left="0.75" right="0.75" top="0.5" bottom="0.75" header="0.5" footer="0.5"/>
  <pageSetup orientation="portrait" r:id="rId1"/>
  <headerFooter alignWithMargins="0">
    <oddFooter>&amp;C&amp;8Page &amp;P of &amp;N &amp;A</oddFooter>
  </headerFooter>
  <rowBreaks count="3" manualBreakCount="3">
    <brk id="68" max="16383" man="1"/>
    <brk id="161" max="16383" man="1"/>
    <brk id="216" max="16383"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39"/>
  <sheetViews>
    <sheetView showGridLines="0" showWhiteSpace="0" view="pageLayout" zoomScaleNormal="110" workbookViewId="0">
      <selection activeCell="B8" sqref="B8"/>
    </sheetView>
  </sheetViews>
  <sheetFormatPr defaultColWidth="9.140625" defaultRowHeight="12.75" x14ac:dyDescent="0.2"/>
  <cols>
    <col min="1" max="1" width="38" style="58" customWidth="1"/>
    <col min="2" max="2" width="16.140625" style="58" customWidth="1"/>
    <col min="3" max="3" width="18.5703125" style="58" customWidth="1"/>
    <col min="4" max="4" width="15.140625" style="58" customWidth="1"/>
    <col min="5" max="5" width="7.28515625" style="58" customWidth="1"/>
    <col min="6" max="6" width="9.140625" style="52"/>
    <col min="7" max="7" width="20.140625" style="58" customWidth="1"/>
    <col min="8" max="16384" width="9.140625" style="58"/>
  </cols>
  <sheetData>
    <row r="1" spans="1:5" ht="24" thickBot="1" x14ac:dyDescent="0.4">
      <c r="A1" s="716" t="s">
        <v>104</v>
      </c>
      <c r="B1" s="717"/>
      <c r="C1" s="717"/>
      <c r="D1" s="717"/>
      <c r="E1" s="718"/>
    </row>
    <row r="2" spans="1:5" ht="16.5" thickBot="1" x14ac:dyDescent="0.3">
      <c r="A2" s="40" t="s">
        <v>414</v>
      </c>
      <c r="B2" s="200"/>
      <c r="C2" s="200"/>
      <c r="D2" s="200"/>
      <c r="E2" s="201"/>
    </row>
    <row r="3" spans="1:5" ht="13.5" thickBot="1" x14ac:dyDescent="0.25">
      <c r="A3" s="202" t="s">
        <v>415</v>
      </c>
      <c r="B3" s="67"/>
      <c r="C3" s="67"/>
      <c r="D3" s="67"/>
      <c r="E3" s="68"/>
    </row>
    <row r="4" spans="1:5" s="52" customFormat="1" x14ac:dyDescent="0.2">
      <c r="A4" s="617" t="s">
        <v>14</v>
      </c>
      <c r="B4" s="618" t="s">
        <v>72</v>
      </c>
      <c r="C4" s="619" t="s">
        <v>177</v>
      </c>
      <c r="D4" s="620" t="s">
        <v>15</v>
      </c>
      <c r="E4" s="66"/>
    </row>
    <row r="5" spans="1:5" x14ac:dyDescent="0.2">
      <c r="A5" s="435"/>
      <c r="B5" s="431"/>
      <c r="C5" s="252">
        <v>0</v>
      </c>
      <c r="D5" s="203">
        <f t="shared" ref="D5:D15" si="0">B5*C5</f>
        <v>0</v>
      </c>
      <c r="E5" s="66"/>
    </row>
    <row r="6" spans="1:5" x14ac:dyDescent="0.2">
      <c r="A6" s="435"/>
      <c r="B6" s="431"/>
      <c r="C6" s="252">
        <v>0</v>
      </c>
      <c r="D6" s="203">
        <f t="shared" si="0"/>
        <v>0</v>
      </c>
      <c r="E6" s="66"/>
    </row>
    <row r="7" spans="1:5" x14ac:dyDescent="0.2">
      <c r="A7" s="435"/>
      <c r="B7" s="431"/>
      <c r="C7" s="252">
        <v>0</v>
      </c>
      <c r="D7" s="203">
        <f t="shared" si="0"/>
        <v>0</v>
      </c>
      <c r="E7" s="66"/>
    </row>
    <row r="8" spans="1:5" x14ac:dyDescent="0.2">
      <c r="A8" s="435"/>
      <c r="B8" s="431"/>
      <c r="C8" s="252">
        <v>0</v>
      </c>
      <c r="D8" s="203">
        <f t="shared" si="0"/>
        <v>0</v>
      </c>
      <c r="E8" s="66"/>
    </row>
    <row r="9" spans="1:5" x14ac:dyDescent="0.2">
      <c r="A9" s="435"/>
      <c r="B9" s="431"/>
      <c r="C9" s="252">
        <v>0</v>
      </c>
      <c r="D9" s="203">
        <f t="shared" si="0"/>
        <v>0</v>
      </c>
      <c r="E9" s="66"/>
    </row>
    <row r="10" spans="1:5" x14ac:dyDescent="0.2">
      <c r="A10" s="435"/>
      <c r="B10" s="431"/>
      <c r="C10" s="252">
        <v>0</v>
      </c>
      <c r="D10" s="203">
        <f t="shared" si="0"/>
        <v>0</v>
      </c>
      <c r="E10" s="66"/>
    </row>
    <row r="11" spans="1:5" ht="13.5" thickBot="1" x14ac:dyDescent="0.25">
      <c r="A11" s="435"/>
      <c r="B11" s="431"/>
      <c r="C11" s="252">
        <v>0</v>
      </c>
      <c r="D11" s="203">
        <f t="shared" si="0"/>
        <v>0</v>
      </c>
      <c r="E11" s="66"/>
    </row>
    <row r="12" spans="1:5" s="52" customFormat="1" x14ac:dyDescent="0.2">
      <c r="A12" s="214" t="s">
        <v>250</v>
      </c>
      <c r="B12" s="618" t="s">
        <v>72</v>
      </c>
      <c r="C12" s="618" t="s">
        <v>177</v>
      </c>
      <c r="D12" s="620" t="s">
        <v>15</v>
      </c>
    </row>
    <row r="13" spans="1:5" x14ac:dyDescent="0.2">
      <c r="A13" s="435"/>
      <c r="B13" s="432"/>
      <c r="C13" s="252">
        <v>0</v>
      </c>
      <c r="D13" s="203">
        <f t="shared" si="0"/>
        <v>0</v>
      </c>
      <c r="E13" s="66"/>
    </row>
    <row r="14" spans="1:5" x14ac:dyDescent="0.2">
      <c r="A14" s="435"/>
      <c r="B14" s="432"/>
      <c r="C14" s="252">
        <v>0</v>
      </c>
      <c r="D14" s="203">
        <f t="shared" si="0"/>
        <v>0</v>
      </c>
      <c r="E14" s="66"/>
    </row>
    <row r="15" spans="1:5" x14ac:dyDescent="0.2">
      <c r="A15" s="435"/>
      <c r="B15" s="432"/>
      <c r="C15" s="252">
        <v>0</v>
      </c>
      <c r="D15" s="203">
        <f t="shared" si="0"/>
        <v>0</v>
      </c>
      <c r="E15" s="66"/>
    </row>
    <row r="16" spans="1:5" ht="26.25" customHeight="1" thickBot="1" x14ac:dyDescent="0.25">
      <c r="A16" s="204"/>
      <c r="B16" s="204"/>
      <c r="C16" s="205"/>
      <c r="D16" s="204"/>
      <c r="E16" s="66"/>
    </row>
    <row r="17" spans="1:5" ht="13.5" thickBot="1" x14ac:dyDescent="0.25">
      <c r="A17" s="722" t="s">
        <v>206</v>
      </c>
      <c r="B17" s="757"/>
      <c r="C17" s="66"/>
      <c r="D17" s="66"/>
      <c r="E17" s="66"/>
    </row>
    <row r="18" spans="1:5" ht="13.5" thickBot="1" x14ac:dyDescent="0.25">
      <c r="A18" s="66"/>
      <c r="B18" s="66"/>
      <c r="C18" s="66"/>
      <c r="D18" s="66"/>
      <c r="E18" s="66"/>
    </row>
    <row r="19" spans="1:5" ht="13.5" thickBot="1" x14ac:dyDescent="0.25">
      <c r="A19" s="66"/>
      <c r="B19" s="66"/>
      <c r="C19" s="165" t="s">
        <v>416</v>
      </c>
      <c r="D19" s="272">
        <f>SUM(D5:D15)</f>
        <v>0</v>
      </c>
      <c r="E19" s="66"/>
    </row>
    <row r="20" spans="1:5" x14ac:dyDescent="0.2">
      <c r="A20" s="66"/>
      <c r="B20" s="66"/>
      <c r="C20" s="66"/>
      <c r="D20" s="66"/>
      <c r="E20" s="66"/>
    </row>
    <row r="21" spans="1:5" x14ac:dyDescent="0.2">
      <c r="A21" s="161"/>
      <c r="B21" s="161"/>
      <c r="C21" s="66"/>
      <c r="D21" s="66"/>
      <c r="E21" s="66"/>
    </row>
    <row r="22" spans="1:5" x14ac:dyDescent="0.2">
      <c r="A22" s="100" t="s">
        <v>209</v>
      </c>
      <c r="B22" s="66"/>
      <c r="C22" s="66"/>
      <c r="D22" s="66"/>
      <c r="E22" s="66"/>
    </row>
    <row r="23" spans="1:5" ht="13.5" thickBot="1" x14ac:dyDescent="0.25">
      <c r="A23" s="206"/>
      <c r="B23" s="206"/>
      <c r="C23" s="206"/>
      <c r="D23" s="206"/>
      <c r="E23" s="206"/>
    </row>
    <row r="24" spans="1:5" ht="13.5" thickBot="1" x14ac:dyDescent="0.25">
      <c r="A24" s="54" t="s">
        <v>74</v>
      </c>
      <c r="B24" s="67"/>
      <c r="C24" s="67"/>
      <c r="D24" s="67"/>
      <c r="E24" s="68"/>
    </row>
    <row r="25" spans="1:5" x14ac:dyDescent="0.2">
      <c r="A25" s="101"/>
      <c r="B25" s="66"/>
      <c r="C25" s="66"/>
      <c r="D25" s="66"/>
      <c r="E25" s="66"/>
    </row>
    <row r="26" spans="1:5" x14ac:dyDescent="0.2">
      <c r="A26" s="274" t="s">
        <v>62</v>
      </c>
      <c r="B26" s="275" t="s">
        <v>3</v>
      </c>
      <c r="C26" s="275" t="s">
        <v>246</v>
      </c>
      <c r="D26" s="276" t="s">
        <v>15</v>
      </c>
      <c r="E26" s="66"/>
    </row>
    <row r="27" spans="1:5" x14ac:dyDescent="0.2">
      <c r="A27" s="459" t="s">
        <v>518</v>
      </c>
      <c r="B27" s="19"/>
      <c r="C27" s="18">
        <v>0</v>
      </c>
      <c r="D27" s="207">
        <f>B27*C27</f>
        <v>0</v>
      </c>
      <c r="E27" s="66"/>
    </row>
    <row r="28" spans="1:5" x14ac:dyDescent="0.2">
      <c r="A28" s="459" t="s">
        <v>519</v>
      </c>
      <c r="B28" s="19"/>
      <c r="C28" s="18">
        <v>0</v>
      </c>
      <c r="D28" s="207">
        <f>B28*C28</f>
        <v>0</v>
      </c>
      <c r="E28" s="66"/>
    </row>
    <row r="29" spans="1:5" x14ac:dyDescent="0.2">
      <c r="A29" s="459"/>
      <c r="B29" s="19"/>
      <c r="C29" s="18">
        <v>0</v>
      </c>
      <c r="D29" s="207">
        <f t="shared" ref="D29:D45" si="1">B29*C29</f>
        <v>0</v>
      </c>
      <c r="E29" s="66"/>
    </row>
    <row r="30" spans="1:5" x14ac:dyDescent="0.2">
      <c r="A30" s="459"/>
      <c r="B30" s="19"/>
      <c r="C30" s="18">
        <v>0</v>
      </c>
      <c r="D30" s="207">
        <f t="shared" si="1"/>
        <v>0</v>
      </c>
      <c r="E30" s="66"/>
    </row>
    <row r="31" spans="1:5" x14ac:dyDescent="0.2">
      <c r="A31" s="459"/>
      <c r="B31" s="19"/>
      <c r="C31" s="18">
        <v>0</v>
      </c>
      <c r="D31" s="207">
        <f t="shared" si="1"/>
        <v>0</v>
      </c>
      <c r="E31" s="66"/>
    </row>
    <row r="32" spans="1:5" x14ac:dyDescent="0.2">
      <c r="A32" s="459"/>
      <c r="B32" s="19"/>
      <c r="C32" s="18">
        <v>0</v>
      </c>
      <c r="D32" s="207">
        <f t="shared" si="1"/>
        <v>0</v>
      </c>
      <c r="E32" s="66"/>
    </row>
    <row r="33" spans="1:5" x14ac:dyDescent="0.2">
      <c r="A33" s="459"/>
      <c r="B33" s="19"/>
      <c r="C33" s="18">
        <v>0</v>
      </c>
      <c r="D33" s="207">
        <f t="shared" si="1"/>
        <v>0</v>
      </c>
      <c r="E33" s="66"/>
    </row>
    <row r="34" spans="1:5" x14ac:dyDescent="0.2">
      <c r="A34" s="459"/>
      <c r="B34" s="19"/>
      <c r="C34" s="18">
        <v>0</v>
      </c>
      <c r="D34" s="207">
        <f t="shared" si="1"/>
        <v>0</v>
      </c>
      <c r="E34" s="66"/>
    </row>
    <row r="35" spans="1:5" x14ac:dyDescent="0.2">
      <c r="A35" s="459"/>
      <c r="B35" s="19"/>
      <c r="C35" s="18">
        <v>0</v>
      </c>
      <c r="D35" s="207">
        <f t="shared" si="1"/>
        <v>0</v>
      </c>
      <c r="E35" s="66"/>
    </row>
    <row r="36" spans="1:5" x14ac:dyDescent="0.2">
      <c r="A36" s="459"/>
      <c r="B36" s="19"/>
      <c r="C36" s="18">
        <v>0</v>
      </c>
      <c r="D36" s="207">
        <f t="shared" si="1"/>
        <v>0</v>
      </c>
      <c r="E36" s="66"/>
    </row>
    <row r="37" spans="1:5" x14ac:dyDescent="0.2">
      <c r="A37" s="459"/>
      <c r="B37" s="19"/>
      <c r="C37" s="18">
        <v>0</v>
      </c>
      <c r="D37" s="207">
        <f t="shared" si="1"/>
        <v>0</v>
      </c>
      <c r="E37" s="66"/>
    </row>
    <row r="38" spans="1:5" x14ac:dyDescent="0.2">
      <c r="A38" s="459"/>
      <c r="B38" s="19"/>
      <c r="C38" s="18">
        <v>0</v>
      </c>
      <c r="D38" s="207">
        <f t="shared" si="1"/>
        <v>0</v>
      </c>
      <c r="E38" s="66"/>
    </row>
    <row r="39" spans="1:5" x14ac:dyDescent="0.2">
      <c r="A39" s="459"/>
      <c r="B39" s="19"/>
      <c r="C39" s="18">
        <v>0</v>
      </c>
      <c r="D39" s="207">
        <f t="shared" si="1"/>
        <v>0</v>
      </c>
      <c r="E39" s="66"/>
    </row>
    <row r="40" spans="1:5" x14ac:dyDescent="0.2">
      <c r="A40" s="459"/>
      <c r="B40" s="19"/>
      <c r="C40" s="18">
        <v>0</v>
      </c>
      <c r="D40" s="207">
        <f t="shared" si="1"/>
        <v>0</v>
      </c>
      <c r="E40" s="66"/>
    </row>
    <row r="41" spans="1:5" x14ac:dyDescent="0.2">
      <c r="A41" s="461"/>
      <c r="B41" s="32"/>
      <c r="C41" s="18">
        <v>0</v>
      </c>
      <c r="D41" s="207">
        <f t="shared" si="1"/>
        <v>0</v>
      </c>
      <c r="E41" s="66"/>
    </row>
    <row r="42" spans="1:5" x14ac:dyDescent="0.2">
      <c r="A42" s="459"/>
      <c r="B42" s="19"/>
      <c r="C42" s="18">
        <v>0</v>
      </c>
      <c r="D42" s="207">
        <f t="shared" si="1"/>
        <v>0</v>
      </c>
      <c r="E42" s="66"/>
    </row>
    <row r="43" spans="1:5" x14ac:dyDescent="0.2">
      <c r="A43" s="459"/>
      <c r="B43" s="19"/>
      <c r="C43" s="18">
        <v>0</v>
      </c>
      <c r="D43" s="207">
        <f t="shared" si="1"/>
        <v>0</v>
      </c>
      <c r="E43" s="66"/>
    </row>
    <row r="44" spans="1:5" x14ac:dyDescent="0.2">
      <c r="A44" s="459"/>
      <c r="B44" s="19"/>
      <c r="C44" s="18">
        <v>0</v>
      </c>
      <c r="D44" s="207">
        <f t="shared" si="1"/>
        <v>0</v>
      </c>
      <c r="E44" s="66"/>
    </row>
    <row r="45" spans="1:5" x14ac:dyDescent="0.2">
      <c r="A45" s="459"/>
      <c r="B45" s="19"/>
      <c r="C45" s="18">
        <v>0</v>
      </c>
      <c r="D45" s="207">
        <f t="shared" si="1"/>
        <v>0</v>
      </c>
      <c r="E45" s="66"/>
    </row>
    <row r="46" spans="1:5" ht="13.5" thickBot="1" x14ac:dyDescent="0.25">
      <c r="A46" s="281"/>
      <c r="B46" s="66"/>
      <c r="C46" s="66"/>
      <c r="D46" s="66"/>
      <c r="E46" s="66"/>
    </row>
    <row r="47" spans="1:5" ht="13.5" thickBot="1" x14ac:dyDescent="0.25">
      <c r="A47" s="77" t="s">
        <v>259</v>
      </c>
      <c r="B47" s="71">
        <v>4</v>
      </c>
      <c r="C47" s="371" t="s">
        <v>417</v>
      </c>
      <c r="D47" s="272">
        <f>SUM(D27:D45)</f>
        <v>0</v>
      </c>
      <c r="E47" s="66"/>
    </row>
    <row r="48" spans="1:5" x14ac:dyDescent="0.2">
      <c r="A48" s="77" t="s">
        <v>87</v>
      </c>
      <c r="B48" s="71">
        <v>2</v>
      </c>
      <c r="C48" s="287"/>
      <c r="D48" s="287"/>
      <c r="E48" s="66"/>
    </row>
    <row r="49" spans="1:6" x14ac:dyDescent="0.2">
      <c r="A49" s="66"/>
      <c r="B49" s="109"/>
      <c r="C49" s="109"/>
      <c r="D49" s="66"/>
      <c r="E49" s="66"/>
    </row>
    <row r="50" spans="1:6" x14ac:dyDescent="0.2">
      <c r="A50" s="66"/>
      <c r="B50" s="208" t="s">
        <v>16</v>
      </c>
      <c r="C50" s="209">
        <v>1</v>
      </c>
      <c r="D50" s="66"/>
      <c r="E50" s="66"/>
    </row>
    <row r="51" spans="1:6" x14ac:dyDescent="0.2">
      <c r="A51" s="66"/>
      <c r="B51" s="210" t="s">
        <v>69</v>
      </c>
      <c r="C51" s="211" t="s">
        <v>73</v>
      </c>
      <c r="D51" s="66"/>
      <c r="E51" s="66"/>
    </row>
    <row r="52" spans="1:6" x14ac:dyDescent="0.2">
      <c r="A52" s="100" t="s">
        <v>63</v>
      </c>
      <c r="B52" s="77"/>
      <c r="C52" s="104"/>
      <c r="D52" s="66"/>
      <c r="E52" s="66"/>
    </row>
    <row r="53" spans="1:6" x14ac:dyDescent="0.2">
      <c r="A53" s="74" t="s">
        <v>249</v>
      </c>
      <c r="B53" s="77"/>
      <c r="C53" s="104"/>
      <c r="D53" s="66"/>
      <c r="E53" s="66"/>
    </row>
    <row r="54" spans="1:6" x14ac:dyDescent="0.2">
      <c r="A54" s="74" t="s">
        <v>245</v>
      </c>
      <c r="B54" s="77"/>
      <c r="C54" s="104"/>
      <c r="D54" s="66"/>
      <c r="E54" s="66"/>
    </row>
    <row r="55" spans="1:6" ht="13.5" thickBot="1" x14ac:dyDescent="0.25">
      <c r="A55" s="66"/>
      <c r="B55" s="66"/>
      <c r="C55" s="66"/>
      <c r="D55" s="66"/>
      <c r="E55" s="66"/>
    </row>
    <row r="56" spans="1:6" ht="13.5" thickBot="1" x14ac:dyDescent="0.25">
      <c r="A56" s="54" t="s">
        <v>269</v>
      </c>
      <c r="B56" s="60"/>
      <c r="C56" s="60"/>
      <c r="D56" s="60"/>
      <c r="E56" s="61"/>
    </row>
    <row r="57" spans="1:6" x14ac:dyDescent="0.2">
      <c r="A57" s="621" t="s">
        <v>254</v>
      </c>
      <c r="B57" s="119" t="s">
        <v>3</v>
      </c>
      <c r="C57" s="119" t="s">
        <v>22</v>
      </c>
      <c r="D57" s="119" t="s">
        <v>23</v>
      </c>
      <c r="E57" s="564"/>
    </row>
    <row r="58" spans="1:6" s="354" customFormat="1" x14ac:dyDescent="0.2">
      <c r="A58" s="460"/>
      <c r="B58" s="488"/>
      <c r="C58" s="474">
        <v>0</v>
      </c>
      <c r="D58" s="649">
        <f>SUM(B58*C58)</f>
        <v>0</v>
      </c>
      <c r="E58" s="64"/>
      <c r="F58" s="418"/>
    </row>
    <row r="59" spans="1:6" s="354" customFormat="1" x14ac:dyDescent="0.2">
      <c r="A59" s="460"/>
      <c r="B59" s="488"/>
      <c r="C59" s="474">
        <v>0</v>
      </c>
      <c r="D59" s="649">
        <f>SUM(B59*C59)</f>
        <v>0</v>
      </c>
      <c r="E59" s="64"/>
      <c r="F59" s="418"/>
    </row>
    <row r="60" spans="1:6" s="354" customFormat="1" x14ac:dyDescent="0.2">
      <c r="A60" s="460"/>
      <c r="B60" s="488"/>
      <c r="C60" s="474">
        <v>0</v>
      </c>
      <c r="D60" s="649">
        <f>SUM(B60*C60)</f>
        <v>0</v>
      </c>
      <c r="E60" s="64"/>
      <c r="F60" s="418"/>
    </row>
    <row r="61" spans="1:6" s="354" customFormat="1" ht="14.25" customHeight="1" x14ac:dyDescent="0.2">
      <c r="A61" s="460"/>
      <c r="B61" s="488"/>
      <c r="C61" s="474">
        <v>0</v>
      </c>
      <c r="D61" s="649">
        <f>SUM(B61*C61)</f>
        <v>0</v>
      </c>
      <c r="E61" s="64"/>
      <c r="F61" s="418"/>
    </row>
    <row r="62" spans="1:6" ht="13.5" thickBot="1" x14ac:dyDescent="0.25">
      <c r="A62" s="66"/>
      <c r="B62" s="66"/>
      <c r="C62" s="66"/>
      <c r="D62" s="66"/>
      <c r="E62" s="66"/>
    </row>
    <row r="63" spans="1:6" ht="13.5" thickBot="1" x14ac:dyDescent="0.25">
      <c r="A63" s="66"/>
      <c r="B63" s="66"/>
      <c r="C63" s="371" t="s">
        <v>418</v>
      </c>
      <c r="D63" s="272">
        <f>SUM(D58:D61)</f>
        <v>0</v>
      </c>
      <c r="E63" s="66"/>
    </row>
    <row r="64" spans="1:6" x14ac:dyDescent="0.2">
      <c r="A64" s="100"/>
      <c r="B64" s="66"/>
      <c r="C64" s="66"/>
      <c r="D64" s="66"/>
      <c r="E64" s="66"/>
    </row>
    <row r="65" spans="1:6" x14ac:dyDescent="0.2">
      <c r="A65" s="66"/>
      <c r="B65" s="66"/>
      <c r="C65" s="210" t="s">
        <v>3</v>
      </c>
      <c r="D65" s="71"/>
      <c r="E65" s="109"/>
    </row>
    <row r="66" spans="1:6" x14ac:dyDescent="0.2">
      <c r="A66" s="261"/>
      <c r="B66" s="262" t="s">
        <v>247</v>
      </c>
      <c r="C66" s="208">
        <v>60</v>
      </c>
      <c r="D66" s="71"/>
      <c r="E66" s="51"/>
    </row>
    <row r="67" spans="1:6" x14ac:dyDescent="0.2">
      <c r="A67" s="106"/>
      <c r="B67" s="107" t="s">
        <v>248</v>
      </c>
      <c r="C67" s="260">
        <v>20</v>
      </c>
      <c r="D67" s="71"/>
      <c r="E67" s="51"/>
    </row>
    <row r="68" spans="1:6" x14ac:dyDescent="0.2">
      <c r="A68" s="259"/>
      <c r="B68" s="263" t="s">
        <v>21</v>
      </c>
      <c r="C68" s="260">
        <v>10</v>
      </c>
      <c r="D68" s="71"/>
      <c r="E68" s="51"/>
    </row>
    <row r="69" spans="1:6" x14ac:dyDescent="0.2">
      <c r="A69" s="66"/>
      <c r="B69" s="66"/>
      <c r="C69" s="71"/>
      <c r="D69" s="71"/>
      <c r="E69" s="71"/>
    </row>
    <row r="70" spans="1:6" x14ac:dyDescent="0.2">
      <c r="A70" s="66"/>
      <c r="B70" s="208" t="s">
        <v>16</v>
      </c>
      <c r="C70" s="209">
        <v>1</v>
      </c>
      <c r="D70" s="66"/>
      <c r="E70" s="66"/>
    </row>
    <row r="71" spans="1:6" x14ac:dyDescent="0.2">
      <c r="A71" s="66"/>
      <c r="B71" s="210" t="s">
        <v>69</v>
      </c>
      <c r="C71" s="211" t="s">
        <v>70</v>
      </c>
      <c r="D71" s="66"/>
      <c r="E71" s="66"/>
    </row>
    <row r="72" spans="1:6" ht="6" customHeight="1" x14ac:dyDescent="0.2">
      <c r="A72" s="66"/>
      <c r="B72" s="66"/>
      <c r="C72" s="66"/>
      <c r="D72" s="66"/>
      <c r="E72" s="66"/>
    </row>
    <row r="73" spans="1:6" ht="13.5" thickBot="1" x14ac:dyDescent="0.25">
      <c r="A73" s="75"/>
      <c r="B73" s="75"/>
      <c r="C73" s="75"/>
      <c r="D73" s="75"/>
      <c r="E73" s="75"/>
    </row>
    <row r="74" spans="1:6" ht="13.5" thickBot="1" x14ac:dyDescent="0.25">
      <c r="A74" s="54" t="s">
        <v>338</v>
      </c>
      <c r="B74" s="67"/>
      <c r="C74" s="67"/>
      <c r="D74" s="67"/>
      <c r="E74" s="68"/>
    </row>
    <row r="75" spans="1:6" ht="13.5" thickBot="1" x14ac:dyDescent="0.25">
      <c r="A75" s="66"/>
      <c r="B75" s="66"/>
      <c r="C75" s="212" t="s">
        <v>24</v>
      </c>
      <c r="D75" s="66"/>
      <c r="E75" s="66"/>
    </row>
    <row r="76" spans="1:6" s="354" customFormat="1" ht="13.5" thickBot="1" x14ac:dyDescent="0.25">
      <c r="A76" s="265" t="s">
        <v>569</v>
      </c>
      <c r="B76" s="488">
        <v>0</v>
      </c>
      <c r="C76" s="286">
        <v>1</v>
      </c>
      <c r="D76" s="475">
        <f>SUM(B75:B76*C76)</f>
        <v>0</v>
      </c>
      <c r="E76" s="64"/>
      <c r="F76" s="418"/>
    </row>
    <row r="77" spans="1:6" s="354" customFormat="1" ht="13.5" thickBot="1" x14ac:dyDescent="0.25">
      <c r="A77" s="366"/>
      <c r="B77" s="489"/>
      <c r="C77" s="284"/>
      <c r="D77" s="489"/>
      <c r="E77" s="64"/>
      <c r="F77" s="418"/>
    </row>
    <row r="78" spans="1:6" s="354" customFormat="1" ht="13.5" thickBot="1" x14ac:dyDescent="0.25">
      <c r="A78" s="64"/>
      <c r="B78" s="64"/>
      <c r="C78" s="371" t="s">
        <v>419</v>
      </c>
      <c r="D78" s="484">
        <f>SUM(D76:D76)</f>
        <v>0</v>
      </c>
      <c r="E78" s="64"/>
      <c r="F78" s="418"/>
    </row>
    <row r="79" spans="1:6" s="354" customFormat="1" x14ac:dyDescent="0.2">
      <c r="A79" s="64"/>
      <c r="B79" s="64"/>
      <c r="C79" s="377"/>
      <c r="D79" s="489"/>
      <c r="E79" s="64"/>
      <c r="F79" s="418"/>
    </row>
    <row r="80" spans="1:6" s="354" customFormat="1" x14ac:dyDescent="0.2">
      <c r="A80" s="64" t="s">
        <v>573</v>
      </c>
      <c r="B80" s="64"/>
      <c r="C80" s="377"/>
      <c r="D80" s="489"/>
      <c r="E80" s="64"/>
      <c r="F80" s="418"/>
    </row>
    <row r="81" spans="1:6" s="354" customFormat="1" x14ac:dyDescent="0.2">
      <c r="A81" s="625" t="s">
        <v>466</v>
      </c>
      <c r="B81" s="626"/>
      <c r="C81" s="626"/>
      <c r="D81" s="627"/>
      <c r="E81" s="64"/>
      <c r="F81" s="418"/>
    </row>
    <row r="82" spans="1:6" s="354" customFormat="1" ht="12.75" customHeight="1" x14ac:dyDescent="0.2">
      <c r="A82" s="758" t="s">
        <v>520</v>
      </c>
      <c r="B82" s="759"/>
      <c r="C82" s="759"/>
      <c r="D82" s="759"/>
      <c r="E82" s="64"/>
      <c r="F82" s="418"/>
    </row>
    <row r="83" spans="1:6" s="354" customFormat="1" ht="12.75" customHeight="1" x14ac:dyDescent="0.2">
      <c r="A83" s="758" t="s">
        <v>571</v>
      </c>
      <c r="B83" s="759"/>
      <c r="C83" s="759"/>
      <c r="D83" s="759"/>
      <c r="E83" s="64"/>
      <c r="F83" s="418"/>
    </row>
    <row r="84" spans="1:6" s="354" customFormat="1" x14ac:dyDescent="0.2">
      <c r="A84" s="758" t="s">
        <v>570</v>
      </c>
      <c r="B84" s="759"/>
      <c r="C84" s="759"/>
      <c r="D84" s="759"/>
      <c r="E84" s="64"/>
      <c r="F84" s="418"/>
    </row>
    <row r="85" spans="1:6" s="418" customFormat="1" ht="9" customHeight="1" thickBot="1" x14ac:dyDescent="0.25">
      <c r="A85" s="377"/>
      <c r="B85" s="579"/>
      <c r="C85" s="579"/>
      <c r="D85" s="579"/>
      <c r="E85" s="579"/>
    </row>
    <row r="86" spans="1:6" s="354" customFormat="1" ht="13.5" thickBot="1" x14ac:dyDescent="0.25">
      <c r="A86" s="54" t="s">
        <v>25</v>
      </c>
      <c r="B86" s="557"/>
      <c r="C86" s="557"/>
      <c r="D86" s="560"/>
      <c r="E86" s="558"/>
      <c r="F86" s="418"/>
    </row>
    <row r="87" spans="1:6" s="354" customFormat="1" x14ac:dyDescent="0.2">
      <c r="A87" s="490" t="s">
        <v>178</v>
      </c>
      <c r="B87" s="64"/>
      <c r="C87" s="64"/>
      <c r="D87" s="503" t="s">
        <v>15</v>
      </c>
      <c r="E87" s="64"/>
      <c r="F87" s="418"/>
    </row>
    <row r="88" spans="1:6" s="354" customFormat="1" x14ac:dyDescent="0.2">
      <c r="A88" s="519" t="s">
        <v>486</v>
      </c>
      <c r="B88" s="64"/>
      <c r="C88" s="64"/>
      <c r="D88" s="473"/>
      <c r="E88" s="64"/>
      <c r="F88" s="418"/>
    </row>
    <row r="89" spans="1:6" s="354" customFormat="1" x14ac:dyDescent="0.2">
      <c r="A89" s="519" t="s">
        <v>75</v>
      </c>
      <c r="B89" s="64"/>
      <c r="C89" s="64"/>
      <c r="D89" s="473"/>
      <c r="E89" s="64"/>
      <c r="F89" s="418"/>
    </row>
    <row r="90" spans="1:6" s="354" customFormat="1" ht="13.5" thickBot="1" x14ac:dyDescent="0.25">
      <c r="A90" s="366"/>
      <c r="B90" s="64"/>
      <c r="C90" s="64"/>
      <c r="D90" s="284"/>
      <c r="E90" s="64"/>
      <c r="F90" s="418"/>
    </row>
    <row r="91" spans="1:6" s="354" customFormat="1" ht="13.5" thickBot="1" x14ac:dyDescent="0.25">
      <c r="A91" s="366"/>
      <c r="B91" s="64"/>
      <c r="C91" s="371" t="s">
        <v>420</v>
      </c>
      <c r="D91" s="491">
        <f>SUM(D88:D89)</f>
        <v>0</v>
      </c>
      <c r="E91" s="64"/>
      <c r="F91" s="418"/>
    </row>
    <row r="92" spans="1:6" s="354" customFormat="1" x14ac:dyDescent="0.2">
      <c r="A92" s="100"/>
      <c r="B92" s="64"/>
      <c r="C92" s="64"/>
      <c r="D92" s="64"/>
      <c r="E92" s="64"/>
      <c r="F92" s="418"/>
    </row>
    <row r="93" spans="1:6" s="354" customFormat="1" x14ac:dyDescent="0.2">
      <c r="A93" s="64"/>
      <c r="B93" s="628" t="s">
        <v>277</v>
      </c>
      <c r="C93" s="629">
        <v>30</v>
      </c>
      <c r="D93" s="64"/>
      <c r="E93" s="64"/>
      <c r="F93" s="418"/>
    </row>
    <row r="94" spans="1:6" s="354" customFormat="1" x14ac:dyDescent="0.2">
      <c r="A94" s="64"/>
      <c r="B94" s="628" t="s">
        <v>278</v>
      </c>
      <c r="C94" s="629">
        <v>10</v>
      </c>
      <c r="D94" s="64"/>
      <c r="E94" s="64"/>
      <c r="F94" s="418"/>
    </row>
    <row r="95" spans="1:6" s="354" customFormat="1" x14ac:dyDescent="0.2">
      <c r="A95" s="64"/>
      <c r="B95" s="628" t="s">
        <v>29</v>
      </c>
      <c r="C95" s="629">
        <v>5</v>
      </c>
      <c r="D95" s="64"/>
      <c r="E95" s="64"/>
      <c r="F95" s="418"/>
    </row>
    <row r="96" spans="1:6" s="354" customFormat="1" x14ac:dyDescent="0.2">
      <c r="A96" s="64"/>
      <c r="B96" s="366"/>
      <c r="C96" s="64"/>
      <c r="D96" s="64"/>
      <c r="E96" s="64"/>
      <c r="F96" s="418"/>
    </row>
    <row r="97" spans="1:6" s="354" customFormat="1" x14ac:dyDescent="0.2">
      <c r="A97" s="64"/>
      <c r="B97" s="628" t="s">
        <v>30</v>
      </c>
      <c r="C97" s="630" t="s">
        <v>51</v>
      </c>
      <c r="D97" s="64"/>
      <c r="E97" s="64"/>
      <c r="F97" s="418"/>
    </row>
    <row r="98" spans="1:6" s="354" customFormat="1" ht="13.5" thickBot="1" x14ac:dyDescent="0.25">
      <c r="A98" s="567"/>
      <c r="B98" s="567"/>
      <c r="C98" s="567"/>
      <c r="D98" s="567"/>
      <c r="E98" s="567"/>
      <c r="F98" s="418"/>
    </row>
    <row r="99" spans="1:6" s="354" customFormat="1" ht="13.5" customHeight="1" thickBot="1" x14ac:dyDescent="0.25">
      <c r="A99" s="54" t="s">
        <v>212</v>
      </c>
      <c r="B99" s="557"/>
      <c r="C99" s="557"/>
      <c r="D99" s="557"/>
      <c r="E99" s="558"/>
      <c r="F99" s="418"/>
    </row>
    <row r="100" spans="1:6" s="354" customFormat="1" ht="13.5" customHeight="1" x14ac:dyDescent="0.2">
      <c r="A100" s="311" t="s">
        <v>276</v>
      </c>
      <c r="B100" s="498" t="s">
        <v>52</v>
      </c>
      <c r="C100" s="498" t="s">
        <v>72</v>
      </c>
      <c r="D100" s="498" t="s">
        <v>15</v>
      </c>
      <c r="E100" s="489"/>
      <c r="F100" s="418"/>
    </row>
    <row r="101" spans="1:6" s="354" customFormat="1" ht="13.5" customHeight="1" x14ac:dyDescent="0.2">
      <c r="A101" s="519"/>
      <c r="B101" s="582"/>
      <c r="C101" s="499"/>
      <c r="D101" s="648">
        <v>0</v>
      </c>
      <c r="E101" s="489"/>
      <c r="F101" s="418"/>
    </row>
    <row r="102" spans="1:6" s="354" customFormat="1" ht="13.5" customHeight="1" x14ac:dyDescent="0.2">
      <c r="A102" s="519"/>
      <c r="B102" s="582"/>
      <c r="C102" s="499"/>
      <c r="D102" s="648">
        <v>0</v>
      </c>
      <c r="E102" s="489"/>
      <c r="F102" s="418"/>
    </row>
    <row r="103" spans="1:6" s="354" customFormat="1" ht="13.5" customHeight="1" x14ac:dyDescent="0.2">
      <c r="A103" s="519"/>
      <c r="B103" s="504"/>
      <c r="C103" s="499"/>
      <c r="D103" s="648">
        <v>0</v>
      </c>
      <c r="E103" s="489"/>
      <c r="F103" s="418"/>
    </row>
    <row r="104" spans="1:6" s="354" customFormat="1" ht="13.5" customHeight="1" x14ac:dyDescent="0.2">
      <c r="A104" s="519"/>
      <c r="B104" s="504"/>
      <c r="C104" s="499"/>
      <c r="D104" s="648">
        <v>0</v>
      </c>
      <c r="E104" s="489"/>
      <c r="F104" s="418"/>
    </row>
    <row r="105" spans="1:6" s="354" customFormat="1" ht="13.5" customHeight="1" x14ac:dyDescent="0.2">
      <c r="A105" s="519"/>
      <c r="B105" s="504"/>
      <c r="C105" s="499"/>
      <c r="D105" s="648">
        <v>0</v>
      </c>
      <c r="E105" s="489"/>
      <c r="F105" s="418"/>
    </row>
    <row r="106" spans="1:6" s="354" customFormat="1" ht="13.5" customHeight="1" x14ac:dyDescent="0.2">
      <c r="A106" s="519"/>
      <c r="B106" s="504"/>
      <c r="C106" s="499"/>
      <c r="D106" s="648">
        <v>0</v>
      </c>
      <c r="E106" s="489"/>
      <c r="F106" s="418"/>
    </row>
    <row r="107" spans="1:6" s="354" customFormat="1" ht="13.5" customHeight="1" x14ac:dyDescent="0.2">
      <c r="A107" s="519"/>
      <c r="B107" s="504"/>
      <c r="C107" s="499"/>
      <c r="D107" s="648">
        <v>0</v>
      </c>
      <c r="E107" s="489"/>
      <c r="F107" s="418"/>
    </row>
    <row r="108" spans="1:6" s="354" customFormat="1" ht="13.5" customHeight="1" x14ac:dyDescent="0.2">
      <c r="A108" s="519"/>
      <c r="B108" s="504"/>
      <c r="C108" s="499"/>
      <c r="D108" s="648">
        <v>0</v>
      </c>
      <c r="E108" s="489"/>
      <c r="F108" s="418"/>
    </row>
    <row r="109" spans="1:6" s="354" customFormat="1" ht="13.5" customHeight="1" x14ac:dyDescent="0.2">
      <c r="A109" s="519"/>
      <c r="B109" s="504"/>
      <c r="C109" s="499"/>
      <c r="D109" s="648">
        <v>0</v>
      </c>
      <c r="E109" s="489"/>
      <c r="F109" s="418"/>
    </row>
    <row r="110" spans="1:6" s="354" customFormat="1" ht="13.5" customHeight="1" x14ac:dyDescent="0.2">
      <c r="A110" s="519"/>
      <c r="B110" s="504"/>
      <c r="C110" s="499"/>
      <c r="D110" s="648">
        <v>0</v>
      </c>
      <c r="E110" s="489"/>
      <c r="F110" s="418"/>
    </row>
    <row r="111" spans="1:6" s="354" customFormat="1" ht="13.5" customHeight="1" thickBot="1" x14ac:dyDescent="0.25">
      <c r="A111" s="553"/>
      <c r="B111" s="631" t="s">
        <v>255</v>
      </c>
      <c r="C111" s="489"/>
      <c r="D111" s="632"/>
      <c r="E111" s="489"/>
      <c r="F111" s="418"/>
    </row>
    <row r="112" spans="1:6" s="354" customFormat="1" ht="13.5" customHeight="1" x14ac:dyDescent="0.2">
      <c r="A112" s="633" t="s">
        <v>513</v>
      </c>
      <c r="B112" s="622">
        <v>60</v>
      </c>
      <c r="C112" s="489"/>
      <c r="D112" s="632"/>
      <c r="E112" s="489"/>
      <c r="F112" s="418"/>
    </row>
    <row r="113" spans="1:6" s="354" customFormat="1" ht="13.5" customHeight="1" x14ac:dyDescent="0.2">
      <c r="A113" s="634" t="s">
        <v>330</v>
      </c>
      <c r="B113" s="623">
        <v>30</v>
      </c>
      <c r="C113" s="489"/>
      <c r="D113" s="632"/>
      <c r="E113" s="489"/>
      <c r="F113" s="418"/>
    </row>
    <row r="114" spans="1:6" s="354" customFormat="1" ht="13.5" customHeight="1" x14ac:dyDescent="0.2">
      <c r="A114" s="634" t="s">
        <v>514</v>
      </c>
      <c r="B114" s="623">
        <v>30</v>
      </c>
      <c r="C114" s="489"/>
      <c r="D114" s="632"/>
      <c r="E114" s="489"/>
      <c r="F114" s="418"/>
    </row>
    <row r="115" spans="1:6" s="354" customFormat="1" ht="13.5" customHeight="1" thickBot="1" x14ac:dyDescent="0.25">
      <c r="A115" s="635" t="s">
        <v>331</v>
      </c>
      <c r="B115" s="624">
        <v>15</v>
      </c>
      <c r="C115" s="489"/>
      <c r="D115" s="632"/>
      <c r="E115" s="489"/>
      <c r="F115" s="418"/>
    </row>
    <row r="116" spans="1:6" s="545" customFormat="1" ht="13.5" customHeight="1" x14ac:dyDescent="0.2">
      <c r="A116" s="364"/>
      <c r="B116" s="364"/>
      <c r="C116" s="364"/>
      <c r="D116" s="636"/>
      <c r="E116" s="364"/>
      <c r="F116" s="544"/>
    </row>
    <row r="117" spans="1:6" s="545" customFormat="1" ht="13.5" customHeight="1" x14ac:dyDescent="0.2">
      <c r="A117" s="364"/>
      <c r="B117" s="364"/>
      <c r="C117" s="364"/>
      <c r="D117" s="636"/>
      <c r="E117" s="364"/>
      <c r="F117" s="544"/>
    </row>
    <row r="118" spans="1:6" s="545" customFormat="1" ht="13.5" customHeight="1" thickBot="1" x14ac:dyDescent="0.25">
      <c r="A118" s="285" t="s">
        <v>332</v>
      </c>
      <c r="B118" s="544"/>
      <c r="C118" s="544"/>
      <c r="D118" s="544"/>
      <c r="E118" s="544"/>
      <c r="F118" s="544"/>
    </row>
    <row r="119" spans="1:6" s="354" customFormat="1" ht="13.5" customHeight="1" x14ac:dyDescent="0.2">
      <c r="A119" s="638" t="s">
        <v>512</v>
      </c>
      <c r="B119" s="639">
        <v>2</v>
      </c>
      <c r="C119" s="637"/>
      <c r="D119" s="377"/>
      <c r="E119" s="377"/>
      <c r="F119" s="418"/>
    </row>
    <row r="120" spans="1:6" s="354" customFormat="1" ht="13.5" customHeight="1" thickBot="1" x14ac:dyDescent="0.25">
      <c r="A120" s="640" t="s">
        <v>333</v>
      </c>
      <c r="B120" s="578">
        <v>1</v>
      </c>
      <c r="D120" s="377"/>
      <c r="E120" s="377"/>
      <c r="F120" s="418"/>
    </row>
    <row r="121" spans="1:6" s="354" customFormat="1" ht="13.5" customHeight="1" thickBot="1" x14ac:dyDescent="0.25">
      <c r="A121" s="377"/>
      <c r="B121" s="377"/>
      <c r="C121" s="377"/>
      <c r="D121" s="377"/>
      <c r="E121" s="377"/>
      <c r="F121" s="418"/>
    </row>
    <row r="122" spans="1:6" s="354" customFormat="1" ht="13.5" customHeight="1" thickBot="1" x14ac:dyDescent="0.25">
      <c r="A122" s="377"/>
      <c r="B122" s="377"/>
      <c r="C122" s="371" t="s">
        <v>421</v>
      </c>
      <c r="D122" s="491">
        <f>SUM(D101:D110)</f>
        <v>0</v>
      </c>
      <c r="E122" s="377"/>
      <c r="F122" s="418"/>
    </row>
    <row r="123" spans="1:6" s="354" customFormat="1" x14ac:dyDescent="0.2">
      <c r="A123" s="377"/>
      <c r="B123" s="377"/>
      <c r="C123" s="377"/>
      <c r="D123" s="377"/>
      <c r="E123" s="377"/>
      <c r="F123" s="418"/>
    </row>
    <row r="124" spans="1:6" s="354" customFormat="1" x14ac:dyDescent="0.2">
      <c r="A124" s="377" t="s">
        <v>78</v>
      </c>
      <c r="B124" s="377"/>
      <c r="C124" s="377"/>
      <c r="D124" s="377"/>
      <c r="E124" s="377"/>
      <c r="F124" s="418"/>
    </row>
    <row r="125" spans="1:6" s="354" customFormat="1" ht="13.5" thickBot="1" x14ac:dyDescent="0.25">
      <c r="A125" s="561" t="s">
        <v>422</v>
      </c>
      <c r="B125" s="64"/>
      <c r="C125" s="64"/>
      <c r="D125" s="377"/>
      <c r="E125" s="377"/>
      <c r="F125" s="418"/>
    </row>
    <row r="126" spans="1:6" ht="13.5" thickBot="1" x14ac:dyDescent="0.25">
      <c r="A126" s="54" t="s">
        <v>55</v>
      </c>
      <c r="B126" s="67"/>
      <c r="C126" s="67"/>
      <c r="D126" s="67"/>
      <c r="E126" s="68"/>
    </row>
    <row r="127" spans="1:6" x14ac:dyDescent="0.2">
      <c r="A127" s="312" t="s">
        <v>256</v>
      </c>
      <c r="B127" s="313" t="s">
        <v>52</v>
      </c>
      <c r="C127" s="314"/>
      <c r="D127" s="315" t="s">
        <v>15</v>
      </c>
      <c r="E127" s="82"/>
    </row>
    <row r="128" spans="1:6" x14ac:dyDescent="0.2">
      <c r="A128" s="519"/>
      <c r="B128" s="416"/>
      <c r="C128" s="213"/>
      <c r="D128" s="28"/>
      <c r="E128" s="82"/>
    </row>
    <row r="129" spans="1:5" x14ac:dyDescent="0.2">
      <c r="A129" s="519"/>
      <c r="B129" s="416"/>
      <c r="C129" s="213"/>
      <c r="D129" s="28"/>
      <c r="E129" s="82"/>
    </row>
    <row r="130" spans="1:5" x14ac:dyDescent="0.2">
      <c r="A130" s="519"/>
      <c r="B130" s="34"/>
      <c r="C130" s="213"/>
      <c r="D130" s="28"/>
      <c r="E130" s="82"/>
    </row>
    <row r="131" spans="1:5" x14ac:dyDescent="0.2">
      <c r="A131" s="519"/>
      <c r="B131" s="34"/>
      <c r="C131" s="213"/>
      <c r="D131" s="28"/>
      <c r="E131" s="82"/>
    </row>
    <row r="132" spans="1:5" x14ac:dyDescent="0.2">
      <c r="A132" s="520"/>
      <c r="B132" s="34"/>
      <c r="C132" s="213"/>
      <c r="D132" s="28"/>
      <c r="E132" s="82"/>
    </row>
    <row r="133" spans="1:5" x14ac:dyDescent="0.2">
      <c r="A133" s="520"/>
      <c r="B133" s="34"/>
      <c r="C133" s="213"/>
      <c r="D133" s="28"/>
      <c r="E133" s="82"/>
    </row>
    <row r="134" spans="1:5" x14ac:dyDescent="0.2">
      <c r="A134" s="520"/>
      <c r="B134" s="34"/>
      <c r="C134" s="213"/>
      <c r="D134" s="28"/>
      <c r="E134" s="82"/>
    </row>
    <row r="135" spans="1:5" x14ac:dyDescent="0.2">
      <c r="A135" s="519"/>
      <c r="B135" s="34"/>
      <c r="C135" s="213"/>
      <c r="D135" s="28"/>
      <c r="E135" s="82"/>
    </row>
    <row r="136" spans="1:5" x14ac:dyDescent="0.2">
      <c r="A136" s="520"/>
      <c r="B136" s="34"/>
      <c r="C136" s="213"/>
      <c r="D136" s="28"/>
      <c r="E136" s="82"/>
    </row>
    <row r="137" spans="1:5" x14ac:dyDescent="0.2">
      <c r="A137" s="520"/>
      <c r="B137" s="34"/>
      <c r="C137" s="213"/>
      <c r="D137" s="28"/>
      <c r="E137" s="82"/>
    </row>
    <row r="138" spans="1:5" x14ac:dyDescent="0.2">
      <c r="A138" s="520"/>
      <c r="B138" s="34"/>
      <c r="C138" s="213"/>
      <c r="D138" s="28"/>
      <c r="E138" s="82"/>
    </row>
    <row r="139" spans="1:5" x14ac:dyDescent="0.2">
      <c r="A139" s="606"/>
      <c r="B139" s="34"/>
      <c r="C139" s="303"/>
      <c r="D139" s="28"/>
      <c r="E139" s="82"/>
    </row>
    <row r="140" spans="1:5" x14ac:dyDescent="0.2">
      <c r="A140" s="606"/>
      <c r="B140" s="34"/>
      <c r="C140" s="303"/>
      <c r="D140" s="28"/>
      <c r="E140" s="82"/>
    </row>
    <row r="141" spans="1:5" x14ac:dyDescent="0.2">
      <c r="A141" s="606"/>
      <c r="B141" s="34"/>
      <c r="C141" s="303"/>
      <c r="D141" s="28"/>
      <c r="E141" s="82"/>
    </row>
    <row r="142" spans="1:5" ht="13.5" thickBot="1" x14ac:dyDescent="0.25">
      <c r="A142" s="82"/>
      <c r="B142" s="82"/>
      <c r="C142" s="82"/>
      <c r="D142" s="82"/>
      <c r="E142" s="82"/>
    </row>
    <row r="143" spans="1:5" ht="13.5" thickBot="1" x14ac:dyDescent="0.25">
      <c r="A143" s="117" t="s">
        <v>257</v>
      </c>
      <c r="B143" s="117">
        <v>2</v>
      </c>
      <c r="C143" s="52"/>
      <c r="D143" s="82"/>
      <c r="E143" s="82"/>
    </row>
    <row r="144" spans="1:5" ht="13.5" thickBot="1" x14ac:dyDescent="0.25">
      <c r="A144" s="116"/>
      <c r="B144" s="116"/>
      <c r="C144" s="82"/>
      <c r="D144" s="82"/>
      <c r="E144" s="82"/>
    </row>
    <row r="145" spans="1:6" ht="13.5" thickBot="1" x14ac:dyDescent="0.25">
      <c r="A145" s="82"/>
      <c r="B145" s="82"/>
      <c r="C145" s="371" t="s">
        <v>423</v>
      </c>
      <c r="D145" s="98">
        <f>SUMIF(D128:D141,2,D128:D141)</f>
        <v>0</v>
      </c>
      <c r="E145" s="82"/>
    </row>
    <row r="146" spans="1:6" x14ac:dyDescent="0.2">
      <c r="A146" s="100" t="s">
        <v>49</v>
      </c>
      <c r="B146" s="66"/>
      <c r="C146" s="66"/>
      <c r="D146" s="66"/>
      <c r="E146" s="66"/>
    </row>
    <row r="147" spans="1:6" x14ac:dyDescent="0.2">
      <c r="A147" s="74" t="s">
        <v>425</v>
      </c>
      <c r="B147" s="277"/>
      <c r="C147" s="277"/>
      <c r="D147" s="277"/>
      <c r="E147" s="66"/>
    </row>
    <row r="148" spans="1:6" ht="13.5" thickBot="1" x14ac:dyDescent="0.25">
      <c r="A148" s="75"/>
      <c r="B148" s="75"/>
      <c r="C148" s="75"/>
      <c r="D148" s="75"/>
      <c r="E148" s="75"/>
    </row>
    <row r="149" spans="1:6" ht="13.5" thickBot="1" x14ac:dyDescent="0.25">
      <c r="A149" s="54" t="s">
        <v>56</v>
      </c>
      <c r="B149" s="60"/>
      <c r="C149" s="60"/>
      <c r="D149" s="60"/>
      <c r="E149" s="61"/>
    </row>
    <row r="150" spans="1:6" s="354" customFormat="1" x14ac:dyDescent="0.2">
      <c r="A150" s="641" t="s">
        <v>187</v>
      </c>
      <c r="B150" s="503" t="s">
        <v>52</v>
      </c>
      <c r="C150" s="642"/>
      <c r="D150" s="643" t="s">
        <v>15</v>
      </c>
      <c r="E150" s="564"/>
      <c r="F150" s="418"/>
    </row>
    <row r="151" spans="1:6" x14ac:dyDescent="0.2">
      <c r="A151" s="519"/>
      <c r="B151" s="416"/>
      <c r="C151" s="304"/>
      <c r="D151" s="28"/>
      <c r="E151" s="66"/>
    </row>
    <row r="152" spans="1:6" x14ac:dyDescent="0.2">
      <c r="A152" s="519"/>
      <c r="B152" s="34"/>
      <c r="C152" s="303"/>
      <c r="D152" s="28"/>
      <c r="E152" s="66"/>
    </row>
    <row r="153" spans="1:6" x14ac:dyDescent="0.2">
      <c r="A153" s="519"/>
      <c r="B153" s="34"/>
      <c r="C153" s="303"/>
      <c r="D153" s="28"/>
      <c r="E153" s="66"/>
    </row>
    <row r="154" spans="1:6" x14ac:dyDescent="0.2">
      <c r="A154" s="519"/>
      <c r="B154" s="34"/>
      <c r="C154" s="303"/>
      <c r="D154" s="28"/>
      <c r="E154" s="66"/>
    </row>
    <row r="155" spans="1:6" ht="13.5" thickBot="1" x14ac:dyDescent="0.25">
      <c r="A155" s="82"/>
      <c r="B155" s="82"/>
      <c r="C155" s="82"/>
      <c r="D155" s="82"/>
      <c r="E155" s="66"/>
    </row>
    <row r="156" spans="1:6" ht="13.5" thickBot="1" x14ac:dyDescent="0.25">
      <c r="A156" s="117" t="s">
        <v>488</v>
      </c>
      <c r="B156" s="117">
        <v>1</v>
      </c>
      <c r="C156" s="52"/>
      <c r="D156" s="82"/>
      <c r="E156" s="66"/>
    </row>
    <row r="157" spans="1:6" ht="13.5" thickBot="1" x14ac:dyDescent="0.25">
      <c r="A157" s="82"/>
      <c r="B157" s="51"/>
      <c r="C157" s="51"/>
      <c r="D157" s="82"/>
      <c r="E157" s="66"/>
    </row>
    <row r="158" spans="1:6" ht="13.5" thickBot="1" x14ac:dyDescent="0.25">
      <c r="A158" s="82"/>
      <c r="B158" s="82"/>
      <c r="C158" s="371" t="s">
        <v>424</v>
      </c>
      <c r="D158" s="98">
        <f>SUM(D151:D154)</f>
        <v>0</v>
      </c>
      <c r="E158" s="66"/>
    </row>
    <row r="159" spans="1:6" x14ac:dyDescent="0.2">
      <c r="A159" s="115"/>
      <c r="B159" s="82"/>
      <c r="C159" s="82"/>
      <c r="D159" s="82"/>
      <c r="E159" s="66"/>
    </row>
    <row r="160" spans="1:6" x14ac:dyDescent="0.2">
      <c r="A160" s="74"/>
      <c r="B160" s="82"/>
      <c r="C160" s="82"/>
      <c r="D160" s="82"/>
      <c r="E160" s="66"/>
    </row>
    <row r="161" spans="1:5" x14ac:dyDescent="0.2">
      <c r="A161" s="66"/>
      <c r="B161" s="66"/>
      <c r="C161" s="66"/>
      <c r="D161" s="66"/>
      <c r="E161" s="66"/>
    </row>
    <row r="162" spans="1:5" ht="13.5" thickBot="1" x14ac:dyDescent="0.25">
      <c r="A162" s="66"/>
      <c r="B162" s="66"/>
      <c r="C162" s="66"/>
      <c r="D162" s="66"/>
      <c r="E162" s="66"/>
    </row>
    <row r="163" spans="1:5" ht="13.5" thickBot="1" x14ac:dyDescent="0.25">
      <c r="A163" s="54" t="s">
        <v>57</v>
      </c>
      <c r="B163" s="60"/>
      <c r="C163" s="60"/>
      <c r="D163" s="60"/>
      <c r="E163" s="61"/>
    </row>
    <row r="164" spans="1:5" x14ac:dyDescent="0.2">
      <c r="A164" s="760" t="s">
        <v>349</v>
      </c>
      <c r="B164" s="761"/>
      <c r="C164" s="761"/>
      <c r="D164" s="423" t="s">
        <v>15</v>
      </c>
      <c r="E164" s="66"/>
    </row>
    <row r="165" spans="1:5" x14ac:dyDescent="0.2">
      <c r="A165" s="762"/>
      <c r="B165" s="763"/>
      <c r="C165" s="764"/>
      <c r="D165" s="412"/>
      <c r="E165" s="66"/>
    </row>
    <row r="166" spans="1:5" x14ac:dyDescent="0.2">
      <c r="A166" s="762"/>
      <c r="B166" s="763"/>
      <c r="C166" s="764"/>
      <c r="D166" s="412"/>
      <c r="E166" s="66"/>
    </row>
    <row r="167" spans="1:5" ht="13.5" thickBot="1" x14ac:dyDescent="0.25">
      <c r="A167" s="429" t="s">
        <v>489</v>
      </c>
      <c r="B167" s="66"/>
      <c r="C167" s="51"/>
      <c r="D167" s="51"/>
      <c r="E167" s="66"/>
    </row>
    <row r="168" spans="1:5" ht="13.5" thickBot="1" x14ac:dyDescent="0.25">
      <c r="A168" s="66"/>
      <c r="B168" s="66"/>
      <c r="C168" s="371" t="s">
        <v>426</v>
      </c>
      <c r="D168" s="65">
        <f>SUM(D165:D166)</f>
        <v>0</v>
      </c>
      <c r="E168" s="66"/>
    </row>
    <row r="169" spans="1:5" x14ac:dyDescent="0.2">
      <c r="A169" s="66"/>
      <c r="B169" s="66"/>
      <c r="C169" s="66"/>
      <c r="D169" s="66"/>
      <c r="E169" s="66"/>
    </row>
    <row r="170" spans="1:5" x14ac:dyDescent="0.2">
      <c r="A170" s="66"/>
      <c r="B170" s="66"/>
      <c r="C170" s="66"/>
      <c r="D170" s="66"/>
      <c r="E170" s="66"/>
    </row>
    <row r="171" spans="1:5" x14ac:dyDescent="0.2">
      <c r="A171" s="66"/>
      <c r="B171" s="66"/>
      <c r="C171" s="66"/>
      <c r="D171" s="66"/>
      <c r="E171" s="66"/>
    </row>
    <row r="172" spans="1:5" x14ac:dyDescent="0.2">
      <c r="A172" s="66"/>
      <c r="B172" s="66"/>
      <c r="C172" s="66"/>
      <c r="D172" s="66"/>
      <c r="E172" s="66"/>
    </row>
    <row r="173" spans="1:5" ht="13.5" thickBot="1" x14ac:dyDescent="0.25">
      <c r="A173" s="66"/>
      <c r="B173" s="66"/>
      <c r="C173" s="66"/>
      <c r="D173" s="66"/>
      <c r="E173" s="66"/>
    </row>
    <row r="174" spans="1:5" ht="18.75" thickBot="1" x14ac:dyDescent="0.3">
      <c r="A174" s="754" t="s">
        <v>427</v>
      </c>
      <c r="B174" s="755"/>
      <c r="C174" s="756"/>
      <c r="D174" s="216">
        <f>SUM(D168,D158,D145,D122,D91,D78,D63,D47,D19)</f>
        <v>0</v>
      </c>
      <c r="E174" s="66"/>
    </row>
    <row r="175" spans="1:5" ht="21.75" thickBot="1" x14ac:dyDescent="0.4">
      <c r="A175" s="372" t="s">
        <v>428</v>
      </c>
      <c r="B175" s="373"/>
      <c r="C175" s="373"/>
      <c r="D175" s="373"/>
      <c r="E175" s="374"/>
    </row>
    <row r="176" spans="1:5" ht="13.5" thickBot="1" x14ac:dyDescent="0.25">
      <c r="A176" s="54" t="s">
        <v>366</v>
      </c>
      <c r="B176" s="60"/>
      <c r="C176" s="60"/>
      <c r="D176" s="60"/>
      <c r="E176" s="61"/>
    </row>
    <row r="177" spans="1:7" ht="24" customHeight="1" x14ac:dyDescent="0.25">
      <c r="A177" s="217" t="s">
        <v>31</v>
      </c>
      <c r="B177" s="39"/>
      <c r="C177" s="39"/>
      <c r="D177" s="39"/>
      <c r="E177" s="39"/>
    </row>
    <row r="178" spans="1:7" x14ac:dyDescent="0.2">
      <c r="A178" s="51"/>
      <c r="B178" s="47" t="s">
        <v>32</v>
      </c>
      <c r="C178" s="47" t="s">
        <v>33</v>
      </c>
      <c r="D178" s="120" t="s">
        <v>36</v>
      </c>
      <c r="E178" s="46"/>
    </row>
    <row r="179" spans="1:7" x14ac:dyDescent="0.2">
      <c r="A179" s="719" t="s">
        <v>367</v>
      </c>
      <c r="B179" s="29"/>
      <c r="C179" s="386"/>
      <c r="D179" s="253"/>
      <c r="E179" s="46"/>
      <c r="F179" s="58"/>
    </row>
    <row r="180" spans="1:7" x14ac:dyDescent="0.2">
      <c r="A180" s="737"/>
      <c r="B180" s="131"/>
      <c r="C180" s="131"/>
      <c r="D180" s="131"/>
      <c r="E180" s="46"/>
      <c r="F180" s="58"/>
    </row>
    <row r="181" spans="1:7" x14ac:dyDescent="0.2">
      <c r="A181" s="142"/>
      <c r="B181" s="131"/>
      <c r="C181" s="219" t="s">
        <v>58</v>
      </c>
      <c r="D181" s="215" t="s">
        <v>3</v>
      </c>
      <c r="E181" s="46"/>
      <c r="F181" s="58"/>
    </row>
    <row r="182" spans="1:7" x14ac:dyDescent="0.2">
      <c r="A182" s="129" t="s">
        <v>65</v>
      </c>
      <c r="B182" s="367">
        <v>0</v>
      </c>
      <c r="C182" s="63">
        <v>2.0000000000000001E-4</v>
      </c>
      <c r="D182" s="220">
        <f>B182*C182</f>
        <v>0</v>
      </c>
      <c r="E182" s="46"/>
      <c r="G182" s="308"/>
    </row>
    <row r="183" spans="1:7" x14ac:dyDescent="0.2">
      <c r="A183" s="51"/>
      <c r="B183" s="51"/>
      <c r="C183" s="51"/>
      <c r="D183" s="51"/>
      <c r="E183" s="46"/>
    </row>
    <row r="184" spans="1:7" x14ac:dyDescent="0.2">
      <c r="A184" s="51"/>
      <c r="B184" s="123" t="s">
        <v>188</v>
      </c>
      <c r="C184" s="159"/>
      <c r="D184" s="124">
        <f>D179+D182</f>
        <v>0</v>
      </c>
      <c r="E184" s="46"/>
      <c r="G184" s="309"/>
    </row>
    <row r="185" spans="1:7" x14ac:dyDescent="0.2">
      <c r="A185" s="51"/>
      <c r="B185" s="51"/>
      <c r="C185" s="51"/>
      <c r="D185" s="51"/>
      <c r="E185" s="46"/>
    </row>
    <row r="186" spans="1:7" x14ac:dyDescent="0.2">
      <c r="A186" s="51"/>
      <c r="B186" s="51"/>
      <c r="C186" s="116"/>
      <c r="D186" s="51"/>
      <c r="E186" s="46"/>
    </row>
    <row r="187" spans="1:7" ht="13.5" customHeight="1" x14ac:dyDescent="0.2">
      <c r="A187" s="133" t="s">
        <v>82</v>
      </c>
      <c r="B187" s="735" t="s">
        <v>67</v>
      </c>
      <c r="C187" s="736"/>
      <c r="D187" s="255"/>
      <c r="E187" s="46"/>
    </row>
    <row r="188" spans="1:7" x14ac:dyDescent="0.2">
      <c r="A188" s="133"/>
      <c r="B188" s="222"/>
      <c r="C188" s="223"/>
      <c r="D188" s="224"/>
      <c r="E188" s="46"/>
    </row>
    <row r="189" spans="1:7" x14ac:dyDescent="0.2">
      <c r="A189" s="225" t="s">
        <v>138</v>
      </c>
      <c r="B189" s="226" t="s">
        <v>136</v>
      </c>
      <c r="C189" s="219" t="s">
        <v>137</v>
      </c>
      <c r="D189" s="224"/>
      <c r="E189" s="46"/>
    </row>
    <row r="190" spans="1:7" x14ac:dyDescent="0.2">
      <c r="A190" s="110" t="s">
        <v>133</v>
      </c>
      <c r="B190" s="254">
        <v>0</v>
      </c>
      <c r="C190" s="111">
        <v>4.4999999999999999E-4</v>
      </c>
      <c r="D190" s="221">
        <f>(B190*C190)</f>
        <v>0</v>
      </c>
      <c r="E190" s="46"/>
    </row>
    <row r="191" spans="1:7" x14ac:dyDescent="0.2">
      <c r="A191" s="126" t="s">
        <v>268</v>
      </c>
      <c r="B191" s="254">
        <v>0</v>
      </c>
      <c r="C191" s="111">
        <v>2E-3</v>
      </c>
      <c r="D191" s="221">
        <f>(B191*C191)</f>
        <v>0</v>
      </c>
      <c r="E191" s="46"/>
    </row>
    <row r="192" spans="1:7" x14ac:dyDescent="0.2">
      <c r="A192" s="110" t="s">
        <v>135</v>
      </c>
      <c r="B192" s="254">
        <v>0</v>
      </c>
      <c r="C192" s="111">
        <v>5.9999999999999995E-4</v>
      </c>
      <c r="D192" s="218">
        <f>(B192*C192)</f>
        <v>0</v>
      </c>
      <c r="E192" s="46"/>
    </row>
    <row r="193" spans="1:5" x14ac:dyDescent="0.2">
      <c r="A193" s="126" t="s">
        <v>368</v>
      </c>
      <c r="B193" s="254">
        <v>0</v>
      </c>
      <c r="C193" s="111">
        <v>3.5E-4</v>
      </c>
      <c r="D193" s="221">
        <f>(B193*C193)</f>
        <v>0</v>
      </c>
      <c r="E193" s="46"/>
    </row>
    <row r="194" spans="1:5" ht="13.5" thickBot="1" x14ac:dyDescent="0.25">
      <c r="A194" s="380"/>
      <c r="B194" s="381"/>
      <c r="C194" s="121"/>
      <c r="D194" s="382"/>
      <c r="E194" s="46"/>
    </row>
    <row r="195" spans="1:5" x14ac:dyDescent="0.2">
      <c r="A195" s="732" t="s">
        <v>479</v>
      </c>
      <c r="B195" s="733"/>
      <c r="C195" s="733"/>
      <c r="D195" s="734"/>
      <c r="E195" s="46"/>
    </row>
    <row r="196" spans="1:5" x14ac:dyDescent="0.2">
      <c r="A196" s="738" t="s">
        <v>371</v>
      </c>
      <c r="B196" s="739"/>
      <c r="C196" s="387" t="s">
        <v>370</v>
      </c>
      <c r="D196" s="426"/>
      <c r="E196" s="46"/>
    </row>
    <row r="197" spans="1:5" x14ac:dyDescent="0.2">
      <c r="A197" s="740"/>
      <c r="B197" s="741"/>
      <c r="C197" s="379"/>
      <c r="D197" s="383"/>
      <c r="E197" s="46"/>
    </row>
    <row r="198" spans="1:5" ht="13.5" thickBot="1" x14ac:dyDescent="0.25">
      <c r="A198" s="742"/>
      <c r="B198" s="743"/>
      <c r="C198" s="384"/>
      <c r="D198" s="385"/>
      <c r="E198" s="46"/>
    </row>
    <row r="199" spans="1:5" ht="13.5" thickBot="1" x14ac:dyDescent="0.25">
      <c r="A199" s="129"/>
      <c r="B199" s="310"/>
      <c r="C199" s="109"/>
      <c r="D199" s="224"/>
      <c r="E199" s="46"/>
    </row>
    <row r="200" spans="1:5" ht="13.5" thickBot="1" x14ac:dyDescent="0.25">
      <c r="A200" s="129"/>
      <c r="B200" s="310"/>
      <c r="C200" s="227" t="s">
        <v>60</v>
      </c>
      <c r="D200" s="228">
        <f>SUM(D184,D187,D190:D193)-D196</f>
        <v>0</v>
      </c>
      <c r="E200" s="46"/>
    </row>
    <row r="201" spans="1:5" ht="13.5" thickBot="1" x14ac:dyDescent="0.25">
      <c r="A201" s="143"/>
      <c r="B201" s="143"/>
      <c r="E201" s="229"/>
    </row>
    <row r="202" spans="1:5" ht="18" customHeight="1" x14ac:dyDescent="0.25">
      <c r="A202" s="230" t="s">
        <v>35</v>
      </c>
      <c r="B202" s="231"/>
      <c r="C202" s="231"/>
      <c r="D202" s="231"/>
      <c r="E202" s="39"/>
    </row>
    <row r="203" spans="1:5" x14ac:dyDescent="0.2">
      <c r="A203" s="128"/>
      <c r="B203" s="128" t="s">
        <v>32</v>
      </c>
      <c r="C203" s="128" t="s">
        <v>33</v>
      </c>
      <c r="D203" s="232" t="s">
        <v>36</v>
      </c>
      <c r="E203" s="46"/>
    </row>
    <row r="204" spans="1:5" x14ac:dyDescent="0.2">
      <c r="A204" s="719" t="s">
        <v>367</v>
      </c>
      <c r="B204" s="35"/>
      <c r="C204" s="388"/>
      <c r="D204" s="253"/>
      <c r="E204" s="46"/>
    </row>
    <row r="205" spans="1:5" x14ac:dyDescent="0.2">
      <c r="A205" s="737"/>
      <c r="B205" s="131"/>
      <c r="C205" s="131"/>
      <c r="D205" s="131"/>
      <c r="E205" s="46"/>
    </row>
    <row r="206" spans="1:5" x14ac:dyDescent="0.2">
      <c r="A206" s="142"/>
      <c r="B206" s="131"/>
      <c r="C206" s="219" t="s">
        <v>58</v>
      </c>
      <c r="D206" s="215" t="s">
        <v>3</v>
      </c>
      <c r="E206" s="46"/>
    </row>
    <row r="207" spans="1:5" x14ac:dyDescent="0.2">
      <c r="A207" s="122" t="s">
        <v>65</v>
      </c>
      <c r="B207" s="254"/>
      <c r="C207" s="63">
        <v>2.0000000000000001E-4</v>
      </c>
      <c r="D207" s="220">
        <f>SUM(B207*C207)</f>
        <v>0</v>
      </c>
      <c r="E207" s="46"/>
    </row>
    <row r="208" spans="1:5" x14ac:dyDescent="0.2">
      <c r="A208" s="133"/>
      <c r="B208" s="130"/>
      <c r="C208" s="131"/>
      <c r="D208" s="224"/>
      <c r="E208" s="46"/>
    </row>
    <row r="209" spans="1:5" x14ac:dyDescent="0.2">
      <c r="A209" s="51"/>
      <c r="B209" s="51"/>
      <c r="C209" s="51"/>
      <c r="D209" s="51"/>
      <c r="E209" s="46"/>
    </row>
    <row r="210" spans="1:5" x14ac:dyDescent="0.2">
      <c r="A210" s="51"/>
      <c r="B210" s="123" t="s">
        <v>188</v>
      </c>
      <c r="C210" s="159"/>
      <c r="D210" s="124">
        <f>D204+D207</f>
        <v>0</v>
      </c>
      <c r="E210" s="46"/>
    </row>
    <row r="211" spans="1:5" x14ac:dyDescent="0.2">
      <c r="A211" s="51"/>
      <c r="B211" s="51"/>
      <c r="C211" s="51"/>
      <c r="D211" s="51"/>
      <c r="E211" s="46"/>
    </row>
    <row r="212" spans="1:5" s="52" customFormat="1" x14ac:dyDescent="0.2">
      <c r="A212" s="51"/>
      <c r="B212" s="51"/>
      <c r="C212" s="116"/>
      <c r="D212" s="51"/>
      <c r="E212" s="46"/>
    </row>
    <row r="213" spans="1:5" s="52" customFormat="1" x14ac:dyDescent="0.2">
      <c r="A213" s="133" t="s">
        <v>82</v>
      </c>
      <c r="B213" s="735" t="s">
        <v>67</v>
      </c>
      <c r="C213" s="736"/>
      <c r="D213" s="255">
        <v>0</v>
      </c>
      <c r="E213" s="46"/>
    </row>
    <row r="214" spans="1:5" s="52" customFormat="1" x14ac:dyDescent="0.2">
      <c r="A214" s="133"/>
      <c r="B214" s="222"/>
      <c r="C214" s="223"/>
      <c r="D214" s="224"/>
      <c r="E214" s="46"/>
    </row>
    <row r="215" spans="1:5" s="52" customFormat="1" x14ac:dyDescent="0.2">
      <c r="A215" s="225" t="s">
        <v>138</v>
      </c>
      <c r="B215" s="226" t="s">
        <v>136</v>
      </c>
      <c r="C215" s="219" t="s">
        <v>137</v>
      </c>
      <c r="D215" s="224"/>
      <c r="E215" s="46"/>
    </row>
    <row r="216" spans="1:5" s="52" customFormat="1" x14ac:dyDescent="0.2">
      <c r="A216" s="110" t="s">
        <v>133</v>
      </c>
      <c r="B216" s="254">
        <v>0</v>
      </c>
      <c r="C216" s="111">
        <v>4.4999999999999999E-4</v>
      </c>
      <c r="D216" s="218">
        <f>(B216*C216)</f>
        <v>0</v>
      </c>
      <c r="E216" s="46"/>
    </row>
    <row r="217" spans="1:5" s="52" customFormat="1" x14ac:dyDescent="0.2">
      <c r="A217" s="126" t="s">
        <v>268</v>
      </c>
      <c r="B217" s="254">
        <v>0</v>
      </c>
      <c r="C217" s="111">
        <v>2E-3</v>
      </c>
      <c r="D217" s="218">
        <f>(B217*C217)</f>
        <v>0</v>
      </c>
      <c r="E217" s="46"/>
    </row>
    <row r="218" spans="1:5" s="52" customFormat="1" x14ac:dyDescent="0.2">
      <c r="A218" s="110" t="s">
        <v>135</v>
      </c>
      <c r="B218" s="254">
        <v>0</v>
      </c>
      <c r="C218" s="111">
        <v>5.9999999999999995E-4</v>
      </c>
      <c r="D218" s="218">
        <f>(B218*C218)</f>
        <v>0</v>
      </c>
      <c r="E218" s="46"/>
    </row>
    <row r="219" spans="1:5" s="52" customFormat="1" x14ac:dyDescent="0.2">
      <c r="A219" s="126" t="s">
        <v>369</v>
      </c>
      <c r="B219" s="254">
        <v>0</v>
      </c>
      <c r="C219" s="111">
        <v>3.5E-4</v>
      </c>
      <c r="D219" s="218">
        <f>(B219*C219)</f>
        <v>0</v>
      </c>
      <c r="E219" s="46"/>
    </row>
    <row r="220" spans="1:5" s="52" customFormat="1" ht="13.5" thickBot="1" x14ac:dyDescent="0.25">
      <c r="A220" s="126"/>
      <c r="B220" s="367"/>
      <c r="C220" s="121"/>
      <c r="D220" s="255"/>
      <c r="E220" s="46"/>
    </row>
    <row r="221" spans="1:5" s="52" customFormat="1" ht="14.25" customHeight="1" x14ac:dyDescent="0.2">
      <c r="A221" s="732" t="s">
        <v>479</v>
      </c>
      <c r="B221" s="733"/>
      <c r="C221" s="733"/>
      <c r="D221" s="734"/>
      <c r="E221" s="46"/>
    </row>
    <row r="222" spans="1:5" s="52" customFormat="1" ht="14.25" customHeight="1" x14ac:dyDescent="0.2">
      <c r="A222" s="744" t="s">
        <v>371</v>
      </c>
      <c r="B222" s="745"/>
      <c r="C222" s="387" t="s">
        <v>370</v>
      </c>
      <c r="D222" s="426"/>
      <c r="E222" s="46"/>
    </row>
    <row r="223" spans="1:5" s="52" customFormat="1" ht="14.25" customHeight="1" x14ac:dyDescent="0.2">
      <c r="A223" s="746"/>
      <c r="B223" s="747"/>
      <c r="C223" s="379"/>
      <c r="D223" s="383"/>
      <c r="E223" s="46"/>
    </row>
    <row r="224" spans="1:5" s="52" customFormat="1" ht="14.25" customHeight="1" thickBot="1" x14ac:dyDescent="0.25">
      <c r="A224" s="748"/>
      <c r="B224" s="749"/>
      <c r="C224" s="384"/>
      <c r="D224" s="385"/>
      <c r="E224" s="46"/>
    </row>
    <row r="225" spans="1:5" s="52" customFormat="1" ht="14.25" customHeight="1" thickBot="1" x14ac:dyDescent="0.25">
      <c r="A225" s="129"/>
      <c r="B225" s="130"/>
      <c r="C225" s="131"/>
      <c r="D225" s="132"/>
      <c r="E225" s="46"/>
    </row>
    <row r="226" spans="1:5" s="52" customFormat="1" ht="13.5" thickBot="1" x14ac:dyDescent="0.25">
      <c r="A226" s="143"/>
      <c r="B226" s="143"/>
      <c r="C226" s="227" t="s">
        <v>61</v>
      </c>
      <c r="D226" s="228">
        <f>SUM(D210,D213,D216:D219)-D222</f>
        <v>0</v>
      </c>
      <c r="E226" s="229"/>
    </row>
    <row r="227" spans="1:5" ht="17.25" customHeight="1" thickBot="1" x14ac:dyDescent="0.25">
      <c r="A227" s="143"/>
      <c r="B227" s="143"/>
      <c r="C227" s="143"/>
      <c r="D227" s="143"/>
      <c r="E227" s="229"/>
    </row>
    <row r="228" spans="1:5" ht="20.25" customHeight="1" x14ac:dyDescent="0.25">
      <c r="A228" s="230" t="s">
        <v>83</v>
      </c>
      <c r="B228" s="231"/>
      <c r="C228" s="231"/>
      <c r="D228" s="231"/>
      <c r="E228" s="39"/>
    </row>
    <row r="229" spans="1:5" x14ac:dyDescent="0.2">
      <c r="A229" s="128"/>
      <c r="B229" s="128" t="s">
        <v>32</v>
      </c>
      <c r="C229" s="128" t="s">
        <v>33</v>
      </c>
      <c r="D229" s="232" t="s">
        <v>36</v>
      </c>
      <c r="E229" s="46"/>
    </row>
    <row r="230" spans="1:5" x14ac:dyDescent="0.2">
      <c r="A230" s="719" t="s">
        <v>367</v>
      </c>
      <c r="B230" s="35"/>
      <c r="C230" s="388"/>
      <c r="D230" s="253"/>
      <c r="E230" s="46"/>
    </row>
    <row r="231" spans="1:5" x14ac:dyDescent="0.2">
      <c r="A231" s="737"/>
      <c r="B231" s="131"/>
      <c r="C231" s="131"/>
      <c r="D231" s="131"/>
      <c r="E231" s="46"/>
    </row>
    <row r="232" spans="1:5" x14ac:dyDescent="0.2">
      <c r="A232" s="142"/>
      <c r="B232" s="131"/>
      <c r="C232" s="219" t="s">
        <v>58</v>
      </c>
      <c r="D232" s="215" t="s">
        <v>3</v>
      </c>
      <c r="E232" s="46"/>
    </row>
    <row r="233" spans="1:5" x14ac:dyDescent="0.2">
      <c r="A233" s="122" t="s">
        <v>65</v>
      </c>
      <c r="B233" s="254"/>
      <c r="C233" s="63">
        <v>2.0000000000000001E-4</v>
      </c>
      <c r="D233" s="220">
        <f>SUM(B233*C233)</f>
        <v>0</v>
      </c>
      <c r="E233" s="46"/>
    </row>
    <row r="234" spans="1:5" x14ac:dyDescent="0.2">
      <c r="A234" s="133"/>
      <c r="B234" s="130"/>
      <c r="C234" s="131"/>
      <c r="D234" s="224"/>
      <c r="E234" s="46"/>
    </row>
    <row r="235" spans="1:5" x14ac:dyDescent="0.2">
      <c r="A235" s="51"/>
      <c r="B235" s="51"/>
      <c r="C235" s="51"/>
      <c r="D235" s="51"/>
      <c r="E235" s="46"/>
    </row>
    <row r="236" spans="1:5" x14ac:dyDescent="0.2">
      <c r="A236" s="51"/>
      <c r="B236" s="123" t="s">
        <v>188</v>
      </c>
      <c r="C236" s="159"/>
      <c r="D236" s="124">
        <f>D230+D233</f>
        <v>0</v>
      </c>
      <c r="E236" s="46"/>
    </row>
    <row r="237" spans="1:5" x14ac:dyDescent="0.2">
      <c r="A237" s="51"/>
      <c r="B237" s="51"/>
      <c r="C237" s="51"/>
      <c r="D237" s="51"/>
      <c r="E237" s="46"/>
    </row>
    <row r="238" spans="1:5" s="52" customFormat="1" x14ac:dyDescent="0.2">
      <c r="A238" s="51"/>
      <c r="B238" s="51"/>
      <c r="C238" s="116"/>
      <c r="D238" s="51"/>
      <c r="E238" s="46"/>
    </row>
    <row r="239" spans="1:5" s="52" customFormat="1" x14ac:dyDescent="0.2">
      <c r="A239" s="133" t="s">
        <v>82</v>
      </c>
      <c r="B239" s="735" t="s">
        <v>67</v>
      </c>
      <c r="C239" s="736"/>
      <c r="D239" s="255">
        <v>0</v>
      </c>
      <c r="E239" s="46"/>
    </row>
    <row r="240" spans="1:5" s="52" customFormat="1" x14ac:dyDescent="0.2">
      <c r="A240" s="133"/>
      <c r="B240" s="222"/>
      <c r="C240" s="223"/>
      <c r="D240" s="224"/>
      <c r="E240" s="46"/>
    </row>
    <row r="241" spans="1:5" s="52" customFormat="1" x14ac:dyDescent="0.2">
      <c r="A241" s="225" t="s">
        <v>138</v>
      </c>
      <c r="B241" s="226" t="s">
        <v>136</v>
      </c>
      <c r="C241" s="219" t="s">
        <v>137</v>
      </c>
      <c r="D241" s="224"/>
      <c r="E241" s="46"/>
    </row>
    <row r="242" spans="1:5" s="52" customFormat="1" x14ac:dyDescent="0.2">
      <c r="A242" s="110" t="s">
        <v>133</v>
      </c>
      <c r="B242" s="254">
        <v>0</v>
      </c>
      <c r="C242" s="111">
        <v>4.4999999999999999E-4</v>
      </c>
      <c r="D242" s="218">
        <f>(B242*C242)</f>
        <v>0</v>
      </c>
      <c r="E242" s="46"/>
    </row>
    <row r="243" spans="1:5" s="52" customFormat="1" x14ac:dyDescent="0.2">
      <c r="A243" s="126" t="s">
        <v>268</v>
      </c>
      <c r="B243" s="254">
        <v>0</v>
      </c>
      <c r="C243" s="111">
        <v>2E-3</v>
      </c>
      <c r="D243" s="218">
        <f>(B243*C243)</f>
        <v>0</v>
      </c>
      <c r="E243" s="46"/>
    </row>
    <row r="244" spans="1:5" s="52" customFormat="1" x14ac:dyDescent="0.2">
      <c r="A244" s="110" t="s">
        <v>135</v>
      </c>
      <c r="B244" s="254">
        <v>0</v>
      </c>
      <c r="C244" s="111">
        <v>5.9999999999999995E-4</v>
      </c>
      <c r="D244" s="218">
        <f>(B244*C244)</f>
        <v>0</v>
      </c>
      <c r="E244" s="46"/>
    </row>
    <row r="245" spans="1:5" s="52" customFormat="1" x14ac:dyDescent="0.2">
      <c r="A245" s="126" t="s">
        <v>369</v>
      </c>
      <c r="B245" s="254">
        <v>0</v>
      </c>
      <c r="C245" s="111">
        <v>3.5E-4</v>
      </c>
      <c r="D245" s="218">
        <f>(B245*C245)</f>
        <v>0</v>
      </c>
      <c r="E245" s="46"/>
    </row>
    <row r="246" spans="1:5" s="52" customFormat="1" ht="13.5" thickBot="1" x14ac:dyDescent="0.25">
      <c r="A246" s="644"/>
      <c r="B246" s="645"/>
      <c r="C246" s="646"/>
      <c r="D246" s="647"/>
      <c r="E246" s="46"/>
    </row>
    <row r="247" spans="1:5" ht="13.5" customHeight="1" x14ac:dyDescent="0.2">
      <c r="A247" s="732" t="s">
        <v>480</v>
      </c>
      <c r="B247" s="733"/>
      <c r="C247" s="733"/>
      <c r="D247" s="734"/>
      <c r="E247" s="46"/>
    </row>
    <row r="248" spans="1:5" ht="13.5" customHeight="1" x14ac:dyDescent="0.2">
      <c r="A248" s="744" t="s">
        <v>371</v>
      </c>
      <c r="B248" s="745"/>
      <c r="C248" s="387" t="s">
        <v>370</v>
      </c>
      <c r="D248" s="426"/>
      <c r="E248" s="46"/>
    </row>
    <row r="249" spans="1:5" ht="13.5" customHeight="1" x14ac:dyDescent="0.2">
      <c r="A249" s="746"/>
      <c r="B249" s="747"/>
      <c r="C249" s="379"/>
      <c r="D249" s="383"/>
      <c r="E249" s="46"/>
    </row>
    <row r="250" spans="1:5" ht="17.25" customHeight="1" thickBot="1" x14ac:dyDescent="0.25">
      <c r="A250" s="748"/>
      <c r="B250" s="749"/>
      <c r="C250" s="384"/>
      <c r="D250" s="385"/>
      <c r="E250" s="46"/>
    </row>
    <row r="251" spans="1:5" ht="17.25" customHeight="1" thickBot="1" x14ac:dyDescent="0.25">
      <c r="A251" s="51"/>
      <c r="B251" s="51"/>
      <c r="C251" s="233"/>
      <c r="D251" s="234"/>
      <c r="E251" s="46"/>
    </row>
    <row r="252" spans="1:5" ht="13.5" thickBot="1" x14ac:dyDescent="0.25">
      <c r="A252" s="143"/>
      <c r="B252" s="143"/>
      <c r="C252" s="227" t="s">
        <v>176</v>
      </c>
      <c r="D252" s="228">
        <f>SUM(D236,D239,D242:D245)-D248</f>
        <v>0</v>
      </c>
      <c r="E252" s="46"/>
    </row>
    <row r="253" spans="1:5" ht="17.25" customHeight="1" x14ac:dyDescent="0.2">
      <c r="A253" s="51"/>
      <c r="B253" s="51"/>
      <c r="C253" s="233"/>
      <c r="D253" s="234"/>
      <c r="E253" s="46"/>
    </row>
    <row r="254" spans="1:5" ht="17.25" customHeight="1" thickBot="1" x14ac:dyDescent="0.25">
      <c r="A254" s="51"/>
      <c r="B254" s="51"/>
      <c r="C254" s="233"/>
      <c r="D254" s="234"/>
      <c r="E254" s="46"/>
    </row>
    <row r="255" spans="1:5" ht="13.5" customHeight="1" x14ac:dyDescent="0.2">
      <c r="A255" s="282" t="s">
        <v>37</v>
      </c>
      <c r="B255" s="283" t="s">
        <v>36</v>
      </c>
      <c r="C255" s="389"/>
      <c r="D255" s="136"/>
      <c r="E255" s="51"/>
    </row>
    <row r="256" spans="1:5" x14ac:dyDescent="0.2">
      <c r="A256" s="137" t="s">
        <v>38</v>
      </c>
      <c r="B256" s="138">
        <v>30</v>
      </c>
      <c r="C256" s="51"/>
      <c r="D256" s="139"/>
      <c r="E256" s="46"/>
    </row>
    <row r="257" spans="1:5" x14ac:dyDescent="0.2">
      <c r="A257" s="113" t="s">
        <v>227</v>
      </c>
      <c r="B257" s="138">
        <v>20</v>
      </c>
      <c r="C257" s="51"/>
      <c r="D257" s="139"/>
      <c r="E257" s="46"/>
    </row>
    <row r="258" spans="1:5" ht="13.5" thickBot="1" x14ac:dyDescent="0.25">
      <c r="A258" s="114" t="s">
        <v>226</v>
      </c>
      <c r="B258" s="140">
        <v>10</v>
      </c>
      <c r="C258" s="51"/>
      <c r="D258" s="141"/>
      <c r="E258" s="46"/>
    </row>
    <row r="259" spans="1:5" x14ac:dyDescent="0.2">
      <c r="A259" s="142"/>
      <c r="B259" s="49"/>
      <c r="C259" s="49"/>
      <c r="D259" s="141"/>
      <c r="E259" s="46"/>
    </row>
    <row r="260" spans="1:5" x14ac:dyDescent="0.2">
      <c r="A260" s="377" t="s">
        <v>372</v>
      </c>
      <c r="B260" s="142"/>
      <c r="C260" s="51"/>
      <c r="D260" s="52"/>
      <c r="E260" s="46"/>
    </row>
    <row r="261" spans="1:5" x14ac:dyDescent="0.2">
      <c r="A261" s="377"/>
      <c r="B261" s="51"/>
      <c r="C261" s="51"/>
      <c r="D261" s="46"/>
      <c r="E261" s="46"/>
    </row>
    <row r="262" spans="1:5" ht="13.5" thickBot="1" x14ac:dyDescent="0.25">
      <c r="B262" s="52"/>
      <c r="C262" s="52"/>
      <c r="D262" s="46"/>
      <c r="E262" s="46"/>
    </row>
    <row r="263" spans="1:5" ht="13.5" thickBot="1" x14ac:dyDescent="0.25">
      <c r="A263" s="390"/>
      <c r="B263" s="391"/>
      <c r="C263" s="424" t="s">
        <v>429</v>
      </c>
      <c r="D263" s="425">
        <f>SUM(D252,D226,D200)</f>
        <v>0</v>
      </c>
      <c r="E263" s="392"/>
    </row>
    <row r="264" spans="1:5" ht="13.5" thickBot="1" x14ac:dyDescent="0.25">
      <c r="A264" s="54" t="s">
        <v>481</v>
      </c>
      <c r="B264" s="60"/>
      <c r="C264" s="60"/>
      <c r="D264" s="60"/>
      <c r="E264" s="61"/>
    </row>
    <row r="265" spans="1:5" ht="15.75" x14ac:dyDescent="0.25">
      <c r="A265" s="217" t="s">
        <v>31</v>
      </c>
      <c r="B265" s="39"/>
      <c r="C265" s="39"/>
      <c r="D265" s="39"/>
      <c r="E265" s="39"/>
    </row>
    <row r="266" spans="1:5" x14ac:dyDescent="0.2">
      <c r="A266" s="51"/>
      <c r="B266" s="47"/>
      <c r="C266" s="47" t="s">
        <v>375</v>
      </c>
      <c r="D266" s="393" t="s">
        <v>376</v>
      </c>
      <c r="E266" s="46"/>
    </row>
    <row r="267" spans="1:5" x14ac:dyDescent="0.2">
      <c r="A267" s="719" t="s">
        <v>374</v>
      </c>
      <c r="B267" s="29"/>
      <c r="C267" s="386"/>
      <c r="D267" s="427"/>
      <c r="E267" s="46"/>
    </row>
    <row r="268" spans="1:5" x14ac:dyDescent="0.2">
      <c r="A268" s="737"/>
      <c r="B268" s="131"/>
      <c r="C268" s="131"/>
      <c r="D268" s="131"/>
      <c r="E268" s="46"/>
    </row>
    <row r="269" spans="1:5" x14ac:dyDescent="0.2">
      <c r="A269" s="46"/>
      <c r="B269" s="51"/>
      <c r="C269" s="52"/>
      <c r="D269" s="46"/>
      <c r="E269" s="46"/>
    </row>
    <row r="270" spans="1:5" ht="13.5" thickBot="1" x14ac:dyDescent="0.25">
      <c r="A270" s="46"/>
      <c r="B270" s="51"/>
      <c r="C270" s="52"/>
      <c r="D270" s="46"/>
      <c r="E270" s="46"/>
    </row>
    <row r="271" spans="1:5" ht="15.75" x14ac:dyDescent="0.25">
      <c r="A271" s="217" t="s">
        <v>35</v>
      </c>
      <c r="B271" s="39"/>
      <c r="C271" s="39"/>
      <c r="D271" s="39"/>
      <c r="E271" s="46"/>
    </row>
    <row r="272" spans="1:5" x14ac:dyDescent="0.2">
      <c r="A272" s="51"/>
      <c r="B272" s="47"/>
      <c r="C272" s="47" t="s">
        <v>375</v>
      </c>
      <c r="D272" s="393" t="s">
        <v>376</v>
      </c>
      <c r="E272" s="46"/>
    </row>
    <row r="273" spans="1:5" x14ac:dyDescent="0.2">
      <c r="A273" s="719" t="s">
        <v>374</v>
      </c>
      <c r="B273" s="29"/>
      <c r="C273" s="386"/>
      <c r="D273" s="427"/>
      <c r="E273" s="46"/>
    </row>
    <row r="274" spans="1:5" x14ac:dyDescent="0.2">
      <c r="A274" s="737"/>
      <c r="B274" s="131"/>
      <c r="C274" s="131"/>
      <c r="D274" s="131"/>
      <c r="E274" s="46"/>
    </row>
    <row r="275" spans="1:5" ht="13.5" thickBot="1" x14ac:dyDescent="0.25">
      <c r="A275" s="46"/>
      <c r="B275" s="51"/>
      <c r="C275" s="52"/>
      <c r="D275" s="46"/>
      <c r="E275" s="46"/>
    </row>
    <row r="276" spans="1:5" ht="15.75" x14ac:dyDescent="0.25">
      <c r="A276" s="217" t="s">
        <v>83</v>
      </c>
      <c r="B276" s="39"/>
      <c r="C276" s="39"/>
      <c r="D276" s="39"/>
      <c r="E276" s="46"/>
    </row>
    <row r="277" spans="1:5" x14ac:dyDescent="0.2">
      <c r="A277" s="51"/>
      <c r="B277" s="47"/>
      <c r="C277" s="47" t="s">
        <v>375</v>
      </c>
      <c r="D277" s="393" t="s">
        <v>376</v>
      </c>
      <c r="E277" s="46"/>
    </row>
    <row r="278" spans="1:5" x14ac:dyDescent="0.2">
      <c r="A278" s="719" t="s">
        <v>374</v>
      </c>
      <c r="B278" s="29"/>
      <c r="C278" s="386"/>
      <c r="D278" s="427"/>
      <c r="E278" s="46"/>
    </row>
    <row r="279" spans="1:5" x14ac:dyDescent="0.2">
      <c r="A279" s="737"/>
      <c r="B279" s="131"/>
      <c r="C279" s="131"/>
      <c r="D279" s="131"/>
      <c r="E279" s="46"/>
    </row>
    <row r="280" spans="1:5" ht="13.5" thickBot="1" x14ac:dyDescent="0.25">
      <c r="A280" s="434"/>
      <c r="B280" s="131"/>
      <c r="C280" s="131"/>
      <c r="D280" s="131"/>
      <c r="E280" s="46"/>
    </row>
    <row r="281" spans="1:5" ht="13.5" thickBot="1" x14ac:dyDescent="0.25">
      <c r="A281" s="434"/>
      <c r="B281" s="131"/>
      <c r="C281" s="53" t="s">
        <v>478</v>
      </c>
      <c r="D281" s="425">
        <f>SUM(D267,D273,D278)</f>
        <v>0</v>
      </c>
      <c r="E281" s="46"/>
    </row>
    <row r="282" spans="1:5" ht="13.5" thickBot="1" x14ac:dyDescent="0.25">
      <c r="A282" s="46"/>
      <c r="B282" s="51"/>
      <c r="C282" s="52"/>
      <c r="D282" s="46"/>
      <c r="E282" s="46"/>
    </row>
    <row r="283" spans="1:5" ht="13.5" thickBot="1" x14ac:dyDescent="0.25">
      <c r="A283" s="54" t="s">
        <v>373</v>
      </c>
      <c r="B283" s="60"/>
      <c r="C283" s="60"/>
      <c r="D283" s="60"/>
      <c r="E283" s="61"/>
    </row>
    <row r="284" spans="1:5" x14ac:dyDescent="0.2">
      <c r="A284" s="119" t="s">
        <v>31</v>
      </c>
      <c r="B284" s="39"/>
      <c r="C284" s="39"/>
      <c r="D284" s="39"/>
      <c r="E284" s="39"/>
    </row>
    <row r="285" spans="1:5" x14ac:dyDescent="0.2">
      <c r="A285" s="51"/>
      <c r="B285" s="128" t="s">
        <v>32</v>
      </c>
      <c r="C285" s="128" t="s">
        <v>33</v>
      </c>
      <c r="D285" s="232" t="s">
        <v>36</v>
      </c>
      <c r="E285" s="46"/>
    </row>
    <row r="286" spans="1:5" x14ac:dyDescent="0.2">
      <c r="A286" s="752" t="s">
        <v>377</v>
      </c>
      <c r="B286" s="29"/>
      <c r="C286" s="29"/>
      <c r="D286" s="307"/>
      <c r="E286" s="46"/>
    </row>
    <row r="287" spans="1:5" ht="13.5" thickBot="1" x14ac:dyDescent="0.25">
      <c r="A287" s="753"/>
      <c r="B287" s="212"/>
      <c r="C287" s="212"/>
      <c r="D287" s="212"/>
      <c r="E287" s="46"/>
    </row>
    <row r="288" spans="1:5" ht="13.5" thickBot="1" x14ac:dyDescent="0.25">
      <c r="A288" s="122"/>
      <c r="B288" s="52"/>
      <c r="C288" s="235" t="s">
        <v>267</v>
      </c>
      <c r="D288" s="256">
        <v>0</v>
      </c>
      <c r="E288" s="46"/>
    </row>
    <row r="289" spans="1:5" x14ac:dyDescent="0.2">
      <c r="B289" s="161"/>
      <c r="C289" s="161"/>
      <c r="E289" s="46"/>
    </row>
    <row r="290" spans="1:5" ht="13.5" thickBot="1" x14ac:dyDescent="0.25">
      <c r="A290" s="142"/>
      <c r="B290" s="46"/>
      <c r="C290" s="97"/>
      <c r="D290" s="51"/>
      <c r="E290" s="46"/>
    </row>
    <row r="291" spans="1:5" ht="13.5" thickBot="1" x14ac:dyDescent="0.25">
      <c r="A291" s="142"/>
      <c r="B291" s="46"/>
      <c r="C291" s="237" t="s">
        <v>5</v>
      </c>
      <c r="D291" s="238">
        <f>D288*D286</f>
        <v>0</v>
      </c>
      <c r="E291" s="46"/>
    </row>
    <row r="292" spans="1:5" ht="13.5" thickBot="1" x14ac:dyDescent="0.25">
      <c r="A292" s="142"/>
      <c r="B292" s="46"/>
      <c r="C292" s="146"/>
      <c r="D292" s="49"/>
      <c r="E292" s="46"/>
    </row>
    <row r="293" spans="1:5" x14ac:dyDescent="0.2">
      <c r="A293" s="119" t="s">
        <v>35</v>
      </c>
      <c r="B293" s="39"/>
      <c r="C293" s="39"/>
      <c r="D293" s="39"/>
      <c r="E293" s="39"/>
    </row>
    <row r="294" spans="1:5" x14ac:dyDescent="0.2">
      <c r="A294" s="51"/>
      <c r="B294" s="47" t="s">
        <v>32</v>
      </c>
      <c r="C294" s="47" t="s">
        <v>33</v>
      </c>
      <c r="D294" s="120" t="s">
        <v>36</v>
      </c>
      <c r="E294" s="46"/>
    </row>
    <row r="295" spans="1:5" x14ac:dyDescent="0.2">
      <c r="A295" s="752" t="s">
        <v>377</v>
      </c>
      <c r="B295" s="29"/>
      <c r="C295" s="29"/>
      <c r="D295" s="307"/>
      <c r="E295" s="46"/>
    </row>
    <row r="296" spans="1:5" ht="13.5" thickBot="1" x14ac:dyDescent="0.25">
      <c r="A296" s="753"/>
      <c r="B296" s="212"/>
      <c r="C296" s="212"/>
      <c r="D296" s="212"/>
      <c r="E296" s="46"/>
    </row>
    <row r="297" spans="1:5" ht="13.5" thickBot="1" x14ac:dyDescent="0.25">
      <c r="A297" s="122"/>
      <c r="B297" s="51"/>
      <c r="C297" s="235" t="s">
        <v>267</v>
      </c>
      <c r="D297" s="256">
        <v>0</v>
      </c>
      <c r="E297" s="46"/>
    </row>
    <row r="298" spans="1:5" ht="13.5" thickBot="1" x14ac:dyDescent="0.25">
      <c r="A298" s="122"/>
      <c r="B298" s="51"/>
      <c r="C298" s="122"/>
      <c r="D298" s="239"/>
      <c r="E298" s="46"/>
    </row>
    <row r="299" spans="1:5" ht="13.5" thickBot="1" x14ac:dyDescent="0.25">
      <c r="A299" s="122"/>
      <c r="B299" s="51"/>
      <c r="C299" s="237" t="s">
        <v>5</v>
      </c>
      <c r="D299" s="238">
        <f>D295*D297</f>
        <v>0</v>
      </c>
      <c r="E299" s="46"/>
    </row>
    <row r="300" spans="1:5" ht="13.5" thickBot="1" x14ac:dyDescent="0.25">
      <c r="A300" s="142"/>
      <c r="B300" s="46"/>
      <c r="C300" s="52"/>
      <c r="D300" s="52"/>
      <c r="E300" s="46"/>
    </row>
    <row r="301" spans="1:5" x14ac:dyDescent="0.2">
      <c r="A301" s="119" t="s">
        <v>83</v>
      </c>
      <c r="B301" s="39"/>
      <c r="C301" s="39"/>
      <c r="D301" s="39"/>
      <c r="E301" s="39"/>
    </row>
    <row r="302" spans="1:5" x14ac:dyDescent="0.2">
      <c r="A302" s="51"/>
      <c r="B302" s="47" t="s">
        <v>32</v>
      </c>
      <c r="C302" s="47" t="s">
        <v>33</v>
      </c>
      <c r="D302" s="120" t="s">
        <v>36</v>
      </c>
      <c r="E302" s="46"/>
    </row>
    <row r="303" spans="1:5" x14ac:dyDescent="0.2">
      <c r="A303" s="752" t="s">
        <v>377</v>
      </c>
      <c r="B303" s="29"/>
      <c r="C303" s="29"/>
      <c r="D303" s="307"/>
      <c r="E303" s="46"/>
    </row>
    <row r="304" spans="1:5" ht="13.5" thickBot="1" x14ac:dyDescent="0.25">
      <c r="A304" s="753"/>
      <c r="B304" s="212"/>
      <c r="C304" s="212"/>
      <c r="D304" s="212"/>
      <c r="E304" s="46"/>
    </row>
    <row r="305" spans="1:5" ht="13.5" thickBot="1" x14ac:dyDescent="0.25">
      <c r="A305" s="122"/>
      <c r="B305" s="51"/>
      <c r="C305" s="235" t="s">
        <v>267</v>
      </c>
      <c r="D305" s="256">
        <v>0</v>
      </c>
      <c r="E305" s="46"/>
    </row>
    <row r="306" spans="1:5" ht="13.5" thickBot="1" x14ac:dyDescent="0.25">
      <c r="A306" s="122"/>
      <c r="B306" s="51"/>
      <c r="C306" s="122"/>
      <c r="D306" s="239"/>
      <c r="E306" s="46"/>
    </row>
    <row r="307" spans="1:5" ht="13.5" thickBot="1" x14ac:dyDescent="0.25">
      <c r="A307" s="122"/>
      <c r="B307" s="51"/>
      <c r="C307" s="237" t="s">
        <v>5</v>
      </c>
      <c r="D307" s="238">
        <f>D303*D305</f>
        <v>0</v>
      </c>
      <c r="E307" s="46"/>
    </row>
    <row r="308" spans="1:5" ht="13.5" thickBot="1" x14ac:dyDescent="0.25">
      <c r="A308" s="236"/>
      <c r="B308" s="236"/>
      <c r="C308" s="240"/>
      <c r="D308" s="236"/>
      <c r="E308" s="46"/>
    </row>
    <row r="309" spans="1:5" x14ac:dyDescent="0.2">
      <c r="A309" s="119" t="s">
        <v>243</v>
      </c>
      <c r="B309" s="39"/>
      <c r="C309" s="39"/>
      <c r="D309" s="39"/>
      <c r="E309" s="39"/>
    </row>
    <row r="310" spans="1:5" x14ac:dyDescent="0.2">
      <c r="A310" s="51"/>
      <c r="B310" s="47" t="s">
        <v>32</v>
      </c>
      <c r="C310" s="47" t="s">
        <v>33</v>
      </c>
      <c r="D310" s="120" t="s">
        <v>36</v>
      </c>
      <c r="E310" s="46"/>
    </row>
    <row r="311" spans="1:5" x14ac:dyDescent="0.2">
      <c r="A311" s="752" t="s">
        <v>85</v>
      </c>
      <c r="B311" s="29"/>
      <c r="C311" s="29"/>
      <c r="D311" s="307"/>
      <c r="E311" s="46"/>
    </row>
    <row r="312" spans="1:5" ht="13.5" thickBot="1" x14ac:dyDescent="0.25">
      <c r="A312" s="753"/>
      <c r="B312" s="212"/>
      <c r="C312" s="212"/>
      <c r="D312" s="212"/>
      <c r="E312" s="46"/>
    </row>
    <row r="313" spans="1:5" ht="13.5" thickBot="1" x14ac:dyDescent="0.25">
      <c r="A313" s="122"/>
      <c r="B313" s="51"/>
      <c r="C313" s="235" t="s">
        <v>267</v>
      </c>
      <c r="D313" s="256">
        <v>0</v>
      </c>
      <c r="E313" s="46"/>
    </row>
    <row r="314" spans="1:5" ht="13.5" thickBot="1" x14ac:dyDescent="0.25">
      <c r="A314" s="122"/>
      <c r="B314" s="51"/>
      <c r="C314" s="122"/>
      <c r="D314" s="239"/>
      <c r="E314" s="46"/>
    </row>
    <row r="315" spans="1:5" ht="13.5" thickBot="1" x14ac:dyDescent="0.25">
      <c r="A315" s="122"/>
      <c r="B315" s="51"/>
      <c r="C315" s="237" t="s">
        <v>5</v>
      </c>
      <c r="D315" s="238">
        <f>D311*D313</f>
        <v>0</v>
      </c>
      <c r="E315" s="46"/>
    </row>
    <row r="316" spans="1:5" x14ac:dyDescent="0.2">
      <c r="A316" s="236"/>
      <c r="B316" s="236"/>
      <c r="C316" s="240"/>
      <c r="D316" s="236"/>
      <c r="E316" s="46"/>
    </row>
    <row r="317" spans="1:5" x14ac:dyDescent="0.2">
      <c r="A317" s="236"/>
      <c r="B317" s="236"/>
      <c r="C317" s="240"/>
      <c r="D317" s="236"/>
      <c r="E317" s="46"/>
    </row>
    <row r="318" spans="1:5" x14ac:dyDescent="0.2">
      <c r="A318" s="236"/>
      <c r="B318" s="236"/>
      <c r="C318" s="240"/>
      <c r="D318" s="236"/>
      <c r="E318" s="46"/>
    </row>
    <row r="319" spans="1:5" x14ac:dyDescent="0.2">
      <c r="A319" s="236"/>
      <c r="B319" s="236"/>
      <c r="C319" s="240"/>
      <c r="D319" s="236"/>
      <c r="E319" s="46"/>
    </row>
    <row r="320" spans="1:5" ht="13.5" thickBot="1" x14ac:dyDescent="0.25">
      <c r="A320" s="236"/>
      <c r="B320" s="236"/>
      <c r="C320" s="240"/>
      <c r="D320" s="236"/>
      <c r="E320" s="46"/>
    </row>
    <row r="321" spans="1:5" x14ac:dyDescent="0.2">
      <c r="A321" s="119" t="s">
        <v>244</v>
      </c>
      <c r="B321" s="39"/>
      <c r="C321" s="39"/>
      <c r="D321" s="39"/>
      <c r="E321" s="39"/>
    </row>
    <row r="322" spans="1:5" x14ac:dyDescent="0.2">
      <c r="A322" s="51"/>
      <c r="B322" s="47" t="s">
        <v>32</v>
      </c>
      <c r="C322" s="47" t="s">
        <v>33</v>
      </c>
      <c r="D322" s="120" t="s">
        <v>36</v>
      </c>
      <c r="E322" s="46"/>
    </row>
    <row r="323" spans="1:5" x14ac:dyDescent="0.2">
      <c r="A323" s="752" t="s">
        <v>85</v>
      </c>
      <c r="B323" s="29"/>
      <c r="C323" s="29"/>
      <c r="D323" s="307"/>
      <c r="E323" s="46"/>
    </row>
    <row r="324" spans="1:5" ht="13.5" thickBot="1" x14ac:dyDescent="0.25">
      <c r="A324" s="753"/>
      <c r="B324" s="212"/>
      <c r="C324" s="212"/>
      <c r="D324" s="212"/>
      <c r="E324" s="46"/>
    </row>
    <row r="325" spans="1:5" ht="13.5" thickBot="1" x14ac:dyDescent="0.25">
      <c r="A325" s="122"/>
      <c r="B325" s="51"/>
      <c r="C325" s="235" t="s">
        <v>267</v>
      </c>
      <c r="D325" s="256">
        <v>0</v>
      </c>
      <c r="E325" s="46"/>
    </row>
    <row r="326" spans="1:5" ht="13.5" thickBot="1" x14ac:dyDescent="0.25">
      <c r="A326" s="122"/>
      <c r="B326" s="51"/>
      <c r="C326" s="122"/>
      <c r="D326" s="239"/>
      <c r="E326" s="46"/>
    </row>
    <row r="327" spans="1:5" ht="13.5" thickBot="1" x14ac:dyDescent="0.25">
      <c r="A327" s="122"/>
      <c r="B327" s="51"/>
      <c r="C327" s="237" t="s">
        <v>5</v>
      </c>
      <c r="D327" s="238">
        <f>D323*D325</f>
        <v>0</v>
      </c>
      <c r="E327" s="46"/>
    </row>
    <row r="328" spans="1:5" x14ac:dyDescent="0.2">
      <c r="A328" s="236"/>
      <c r="B328" s="236"/>
      <c r="C328" s="240"/>
      <c r="D328" s="236"/>
      <c r="E328" s="46"/>
    </row>
    <row r="329" spans="1:5" ht="13.5" thickBot="1" x14ac:dyDescent="0.25">
      <c r="A329" s="128" t="s">
        <v>37</v>
      </c>
      <c r="B329" s="128" t="s">
        <v>36</v>
      </c>
      <c r="C329" s="128" t="s">
        <v>33</v>
      </c>
      <c r="D329" s="131"/>
      <c r="E329" s="46"/>
    </row>
    <row r="330" spans="1:5" x14ac:dyDescent="0.2">
      <c r="A330" s="241" t="s">
        <v>38</v>
      </c>
      <c r="B330" s="242">
        <v>20</v>
      </c>
      <c r="C330" s="298" t="s">
        <v>34</v>
      </c>
      <c r="D330" s="243" t="s">
        <v>266</v>
      </c>
      <c r="E330" s="46"/>
    </row>
    <row r="331" spans="1:5" x14ac:dyDescent="0.2">
      <c r="A331" s="244" t="s">
        <v>18</v>
      </c>
      <c r="B331" s="245">
        <v>15</v>
      </c>
      <c r="C331" s="246" t="s">
        <v>71</v>
      </c>
      <c r="D331" s="247" t="s">
        <v>266</v>
      </c>
      <c r="E331" s="46"/>
    </row>
    <row r="332" spans="1:5" ht="13.5" thickBot="1" x14ac:dyDescent="0.25">
      <c r="A332" s="248" t="s">
        <v>226</v>
      </c>
      <c r="B332" s="249">
        <v>10</v>
      </c>
      <c r="C332" s="299"/>
      <c r="D332" s="250"/>
      <c r="E332" s="46"/>
    </row>
    <row r="333" spans="1:5" ht="13.5" thickBot="1" x14ac:dyDescent="0.25">
      <c r="A333" s="51"/>
      <c r="B333" s="51"/>
      <c r="C333" s="51"/>
      <c r="D333" s="51"/>
      <c r="E333" s="46"/>
    </row>
    <row r="334" spans="1:5" ht="13.5" thickBot="1" x14ac:dyDescent="0.25">
      <c r="A334" s="143"/>
      <c r="B334" s="229"/>
      <c r="C334" s="53" t="s">
        <v>430</v>
      </c>
      <c r="D334" s="425">
        <f>SUM(D299,D291,D307,D315,D327)</f>
        <v>0</v>
      </c>
      <c r="E334" s="229"/>
    </row>
    <row r="335" spans="1:5" ht="6.75" customHeight="1" thickBot="1" x14ac:dyDescent="0.25">
      <c r="A335" s="39"/>
      <c r="B335" s="39"/>
      <c r="C335" s="99"/>
      <c r="D335" s="251"/>
      <c r="E335" s="39"/>
    </row>
    <row r="336" spans="1:5" ht="18.75" thickBot="1" x14ac:dyDescent="0.3">
      <c r="A336" s="709" t="s">
        <v>431</v>
      </c>
      <c r="B336" s="710"/>
      <c r="C336" s="711"/>
      <c r="D336" s="171">
        <f>SUM(D334,D263,D281)</f>
        <v>0</v>
      </c>
      <c r="E336" s="46"/>
    </row>
    <row r="337" spans="1:5" ht="7.5" customHeight="1" x14ac:dyDescent="0.2">
      <c r="A337" s="51"/>
      <c r="B337" s="46"/>
      <c r="C337" s="66"/>
      <c r="D337" s="157"/>
      <c r="E337" s="46"/>
    </row>
    <row r="338" spans="1:5" ht="13.5" thickBot="1" x14ac:dyDescent="0.25">
      <c r="A338" s="51"/>
      <c r="B338" s="46"/>
      <c r="C338" s="66"/>
      <c r="D338" s="157"/>
      <c r="E338" s="46"/>
    </row>
    <row r="339" spans="1:5" ht="18.75" thickBot="1" x14ac:dyDescent="0.3">
      <c r="A339" s="750" t="s">
        <v>102</v>
      </c>
      <c r="B339" s="751"/>
      <c r="C339" s="751"/>
      <c r="D339" s="650">
        <f>SUM(D336,D174)</f>
        <v>0</v>
      </c>
      <c r="E339" s="365"/>
    </row>
  </sheetData>
  <sheetProtection algorithmName="SHA-512" hashValue="jCQN+v4EYrbEkdIiTziJTv3gSZqVPOiMfBwpkhMCvm97xm3Ok1d2k72yWZDNlSqo6Y7CuVI5mkiBd1+s9mJTfA==" saltValue="OQ7smMwngSEFoMCFJ2X73g==" spinCount="100000" sheet="1" selectLockedCells="1"/>
  <dataConsolidate/>
  <mergeCells count="31">
    <mergeCell ref="A1:E1"/>
    <mergeCell ref="B187:C187"/>
    <mergeCell ref="A174:C174"/>
    <mergeCell ref="A179:A180"/>
    <mergeCell ref="A17:B17"/>
    <mergeCell ref="A84:D84"/>
    <mergeCell ref="A164:C164"/>
    <mergeCell ref="A166:C166"/>
    <mergeCell ref="A165:C165"/>
    <mergeCell ref="A82:D82"/>
    <mergeCell ref="A83:D83"/>
    <mergeCell ref="A339:C339"/>
    <mergeCell ref="A336:C336"/>
    <mergeCell ref="A286:A287"/>
    <mergeCell ref="A295:A296"/>
    <mergeCell ref="A303:A304"/>
    <mergeCell ref="A311:A312"/>
    <mergeCell ref="A323:A324"/>
    <mergeCell ref="A273:A274"/>
    <mergeCell ref="A278:A279"/>
    <mergeCell ref="A196:B198"/>
    <mergeCell ref="A222:B224"/>
    <mergeCell ref="A248:B250"/>
    <mergeCell ref="A267:A268"/>
    <mergeCell ref="A204:A205"/>
    <mergeCell ref="A247:D247"/>
    <mergeCell ref="A195:D195"/>
    <mergeCell ref="B213:C213"/>
    <mergeCell ref="A230:A231"/>
    <mergeCell ref="A221:D221"/>
    <mergeCell ref="B239:C239"/>
  </mergeCells>
  <phoneticPr fontId="5" type="noConversion"/>
  <conditionalFormatting sqref="A58:A61">
    <cfRule type="colorScale" priority="5">
      <colorScale>
        <cfvo type="min"/>
        <cfvo type="max"/>
        <color rgb="FFFF7128"/>
        <color rgb="FFFFEF9C"/>
      </colorScale>
    </cfRule>
    <cfRule type="dataBar" priority="6">
      <dataBar>
        <cfvo type="min"/>
        <cfvo type="max"/>
        <color rgb="FF638EC6"/>
      </dataBar>
    </cfRule>
  </conditionalFormatting>
  <conditionalFormatting sqref="D5:D11 D13:D16">
    <cfRule type="iconSet" priority="7">
      <iconSet iconSet="3Symbols" reverse="1">
        <cfvo type="percent" val="0"/>
        <cfvo type="percent" val="&quot;0+$E$11&quot;" gte="0"/>
        <cfvo type="percent" val="0" gte="0"/>
      </iconSet>
    </cfRule>
  </conditionalFormatting>
  <conditionalFormatting sqref="A5:A11 A13:A16">
    <cfRule type="iconSet" priority="8">
      <iconSet iconSet="3Symbols">
        <cfvo type="percent" val="0"/>
        <cfvo type="percent" val="33"/>
        <cfvo type="percent" val="67"/>
      </iconSet>
    </cfRule>
  </conditionalFormatting>
  <dataValidations disablePrompts="1" count="7">
    <dataValidation type="list" allowBlank="1" showInputMessage="1" showErrorMessage="1" sqref="B323 B311 B179 B204 B278 B286 B295 B303 B267 B273 B230" xr:uid="{00000000-0002-0000-0300-000000000000}">
      <formula1>Level1</formula1>
    </dataValidation>
    <dataValidation type="list" allowBlank="1" showInputMessage="1" showErrorMessage="1" sqref="C323 C311 C303 C295 C286" xr:uid="{00000000-0002-0000-0300-000001000000}">
      <formula1>Role</formula1>
    </dataValidation>
    <dataValidation type="list" allowBlank="1" showInputMessage="1" showErrorMessage="1" sqref="D323 D311 D286 D295 D303" xr:uid="{00000000-0002-0000-0300-000002000000}">
      <formula1>UpFrontCredit1</formula1>
    </dataValidation>
    <dataValidation type="list" allowBlank="1" showInputMessage="1" showErrorMessage="1" sqref="D179 D204 D230" xr:uid="{00000000-0002-0000-0300-000003000000}">
      <formula1>UPFrontCredit</formula1>
    </dataValidation>
    <dataValidation type="list" allowBlank="1" showInputMessage="1" showErrorMessage="1" sqref="B58:B61" xr:uid="{00000000-0002-0000-0300-000004000000}">
      <formula1>RSBcredits</formula1>
    </dataValidation>
    <dataValidation type="list" allowBlank="1" showInputMessage="1" showErrorMessage="1" sqref="B27:B40 B42:B45" xr:uid="{00000000-0002-0000-0300-000005000000}">
      <formula1>Prescredits</formula1>
    </dataValidation>
    <dataValidation type="list" allowBlank="1" showInputMessage="1" showErrorMessage="1" sqref="D88:D89" xr:uid="{00000000-0002-0000-0300-000006000000}">
      <formula1>RAcredits</formula1>
    </dataValidation>
  </dataValidations>
  <pageMargins left="0.65" right="0.22" top="0.5" bottom="0.34" header="0.5" footer="0.34"/>
  <pageSetup orientation="portrait" r:id="rId1"/>
  <headerFooter alignWithMargins="0">
    <oddFooter>&amp;C&amp;8Page &amp;P of &amp;N  &amp;A</oddFooter>
  </headerFooter>
  <rowBreaks count="6" manualBreakCount="6">
    <brk id="22" max="16383" man="1"/>
    <brk id="72" max="16383" man="1"/>
    <brk id="125" max="16383" man="1"/>
    <brk id="174" max="16383" man="1"/>
    <brk id="226" max="16383" man="1"/>
    <brk id="263" max="16383"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404"/>
  <sheetViews>
    <sheetView showGridLines="0" view="pageLayout" zoomScale="90" zoomScaleNormal="100" zoomScalePageLayoutView="90" workbookViewId="0">
      <selection activeCell="A7" sqref="A6:A7"/>
    </sheetView>
  </sheetViews>
  <sheetFormatPr defaultColWidth="9.140625" defaultRowHeight="12.75" x14ac:dyDescent="0.2"/>
  <cols>
    <col min="1" max="1" width="38" style="58" customWidth="1"/>
    <col min="2" max="2" width="16.42578125" style="58" customWidth="1"/>
    <col min="3" max="3" width="17" style="58" customWidth="1"/>
    <col min="4" max="4" width="17.85546875" style="58" customWidth="1"/>
    <col min="5" max="5" width="2.140625" style="58" customWidth="1"/>
    <col min="6" max="6" width="2.5703125" style="161" customWidth="1"/>
    <col min="7" max="16384" width="9.140625" style="58"/>
  </cols>
  <sheetData>
    <row r="1" spans="1:6" ht="30" customHeight="1" thickBot="1" x14ac:dyDescent="0.45">
      <c r="A1" s="785" t="s">
        <v>353</v>
      </c>
      <c r="B1" s="786"/>
      <c r="C1" s="786"/>
      <c r="D1" s="786"/>
      <c r="E1" s="786"/>
      <c r="F1" s="316"/>
    </row>
    <row r="2" spans="1:6" ht="18.75" thickBot="1" x14ac:dyDescent="0.3">
      <c r="A2" s="162" t="s">
        <v>432</v>
      </c>
      <c r="B2" s="163"/>
      <c r="C2" s="163"/>
      <c r="D2" s="163"/>
      <c r="E2" s="163"/>
      <c r="F2" s="164"/>
    </row>
    <row r="3" spans="1:6" s="354" customFormat="1" ht="13.5" thickBot="1" x14ac:dyDescent="0.25">
      <c r="A3" s="317" t="s">
        <v>130</v>
      </c>
      <c r="B3" s="538"/>
      <c r="C3" s="538"/>
      <c r="D3" s="538"/>
      <c r="E3" s="538"/>
      <c r="F3" s="539"/>
    </row>
    <row r="4" spans="1:6" s="354" customFormat="1" x14ac:dyDescent="0.2">
      <c r="A4" s="540" t="s">
        <v>170</v>
      </c>
      <c r="B4" s="284" t="s">
        <v>151</v>
      </c>
      <c r="C4" s="284" t="s">
        <v>210</v>
      </c>
      <c r="D4" s="284" t="s">
        <v>15</v>
      </c>
      <c r="E4" s="64"/>
      <c r="F4" s="377"/>
    </row>
    <row r="5" spans="1:6" s="354" customFormat="1" x14ac:dyDescent="0.2">
      <c r="A5" s="519"/>
      <c r="B5" s="541"/>
      <c r="C5" s="515"/>
      <c r="D5" s="515"/>
      <c r="E5" s="64"/>
      <c r="F5" s="377"/>
    </row>
    <row r="6" spans="1:6" s="354" customFormat="1" x14ac:dyDescent="0.2">
      <c r="A6" s="519"/>
      <c r="B6" s="541"/>
      <c r="C6" s="515"/>
      <c r="D6" s="515"/>
      <c r="E6" s="64"/>
      <c r="F6" s="377"/>
    </row>
    <row r="7" spans="1:6" s="354" customFormat="1" x14ac:dyDescent="0.2">
      <c r="A7" s="519"/>
      <c r="B7" s="541"/>
      <c r="C7" s="515"/>
      <c r="D7" s="515"/>
      <c r="E7" s="64"/>
      <c r="F7" s="377"/>
    </row>
    <row r="8" spans="1:6" s="354" customFormat="1" x14ac:dyDescent="0.2">
      <c r="A8" s="519"/>
      <c r="B8" s="541"/>
      <c r="C8" s="515"/>
      <c r="D8" s="515"/>
      <c r="E8" s="64"/>
      <c r="F8" s="377"/>
    </row>
    <row r="9" spans="1:6" s="354" customFormat="1" x14ac:dyDescent="0.2">
      <c r="A9" s="519"/>
      <c r="B9" s="541"/>
      <c r="C9" s="515"/>
      <c r="D9" s="515"/>
      <c r="E9" s="64"/>
      <c r="F9" s="377"/>
    </row>
    <row r="10" spans="1:6" s="354" customFormat="1" x14ac:dyDescent="0.2">
      <c r="A10" s="519"/>
      <c r="B10" s="541"/>
      <c r="C10" s="515"/>
      <c r="D10" s="515"/>
      <c r="E10" s="64"/>
      <c r="F10" s="377"/>
    </row>
    <row r="11" spans="1:6" s="354" customFormat="1" x14ac:dyDescent="0.2">
      <c r="A11" s="519"/>
      <c r="B11" s="541"/>
      <c r="C11" s="515"/>
      <c r="D11" s="515"/>
      <c r="E11" s="64"/>
      <c r="F11" s="377"/>
    </row>
    <row r="12" spans="1:6" s="354" customFormat="1" x14ac:dyDescent="0.2">
      <c r="A12" s="519"/>
      <c r="B12" s="541"/>
      <c r="C12" s="515"/>
      <c r="D12" s="515"/>
      <c r="E12" s="64"/>
      <c r="F12" s="377"/>
    </row>
    <row r="13" spans="1:6" s="354" customFormat="1" x14ac:dyDescent="0.2">
      <c r="A13" s="527"/>
      <c r="B13" s="527"/>
      <c r="C13" s="527"/>
      <c r="D13" s="527"/>
      <c r="E13" s="64"/>
      <c r="F13" s="377"/>
    </row>
    <row r="14" spans="1:6" s="354" customFormat="1" ht="13.5" thickBot="1" x14ac:dyDescent="0.25">
      <c r="A14" s="300"/>
      <c r="B14" s="300"/>
      <c r="C14" s="300" t="s">
        <v>272</v>
      </c>
      <c r="D14" s="300" t="s">
        <v>273</v>
      </c>
      <c r="E14" s="64"/>
      <c r="F14" s="377"/>
    </row>
    <row r="15" spans="1:6" s="354" customFormat="1" ht="13.5" thickBot="1" x14ac:dyDescent="0.25">
      <c r="A15" s="788" t="s">
        <v>152</v>
      </c>
      <c r="B15" s="789"/>
      <c r="C15" s="542">
        <v>2</v>
      </c>
      <c r="D15" s="543">
        <v>4</v>
      </c>
      <c r="E15" s="64"/>
      <c r="F15" s="377"/>
    </row>
    <row r="16" spans="1:6" s="354" customFormat="1" ht="13.5" thickBot="1" x14ac:dyDescent="0.25">
      <c r="A16" s="527"/>
      <c r="B16" s="527"/>
      <c r="C16" s="527"/>
      <c r="D16" s="527"/>
      <c r="E16" s="64"/>
      <c r="F16" s="377"/>
    </row>
    <row r="17" spans="1:6" s="354" customFormat="1" ht="13.5" thickBot="1" x14ac:dyDescent="0.25">
      <c r="A17" s="527"/>
      <c r="B17" s="527"/>
      <c r="C17" s="53" t="s">
        <v>433</v>
      </c>
      <c r="D17" s="484">
        <f>SUM(D5:D12)</f>
        <v>0</v>
      </c>
      <c r="E17" s="64"/>
      <c r="F17" s="377"/>
    </row>
    <row r="18" spans="1:6" s="354" customFormat="1" ht="13.5" thickBot="1" x14ac:dyDescent="0.25">
      <c r="A18" s="527"/>
      <c r="B18" s="527"/>
      <c r="C18" s="527"/>
      <c r="D18" s="527"/>
      <c r="E18" s="64"/>
      <c r="F18" s="377"/>
    </row>
    <row r="19" spans="1:6" s="354" customFormat="1" ht="13.5" thickBot="1" x14ac:dyDescent="0.25">
      <c r="A19" s="317" t="s">
        <v>106</v>
      </c>
      <c r="B19" s="530"/>
      <c r="C19" s="530"/>
      <c r="D19" s="530"/>
      <c r="E19" s="530"/>
      <c r="F19" s="516"/>
    </row>
    <row r="20" spans="1:6" s="545" customFormat="1" x14ac:dyDescent="0.2">
      <c r="A20" s="546"/>
      <c r="B20" s="547"/>
      <c r="C20" s="547"/>
      <c r="D20" s="547"/>
      <c r="E20" s="547"/>
      <c r="F20" s="547"/>
    </row>
    <row r="21" spans="1:6" s="354" customFormat="1" x14ac:dyDescent="0.2">
      <c r="A21" s="284" t="s">
        <v>14</v>
      </c>
      <c r="B21" s="284" t="s">
        <v>72</v>
      </c>
      <c r="C21" s="284" t="s">
        <v>147</v>
      </c>
      <c r="D21" s="284" t="s">
        <v>15</v>
      </c>
      <c r="E21" s="64"/>
      <c r="F21" s="377"/>
    </row>
    <row r="22" spans="1:6" s="354" customFormat="1" x14ac:dyDescent="0.2">
      <c r="A22" s="519"/>
      <c r="B22" s="488"/>
      <c r="C22" s="474">
        <v>0</v>
      </c>
      <c r="D22" s="475">
        <f>B22*C22</f>
        <v>0</v>
      </c>
      <c r="E22" s="64"/>
      <c r="F22" s="377"/>
    </row>
    <row r="23" spans="1:6" s="354" customFormat="1" x14ac:dyDescent="0.2">
      <c r="A23" s="519"/>
      <c r="B23" s="488"/>
      <c r="C23" s="474">
        <v>0</v>
      </c>
      <c r="D23" s="475">
        <f>B23*C23</f>
        <v>0</v>
      </c>
      <c r="E23" s="64"/>
      <c r="F23" s="377"/>
    </row>
    <row r="24" spans="1:6" s="319" customFormat="1" x14ac:dyDescent="0.2">
      <c r="A24" s="519"/>
      <c r="B24" s="488"/>
      <c r="C24" s="474">
        <v>0</v>
      </c>
      <c r="D24" s="475">
        <f>B24*C24</f>
        <v>0</v>
      </c>
      <c r="E24" s="64"/>
      <c r="F24" s="108"/>
    </row>
    <row r="25" spans="1:6" s="354" customFormat="1" x14ac:dyDescent="0.2">
      <c r="A25" s="519"/>
      <c r="B25" s="488"/>
      <c r="C25" s="474">
        <v>0</v>
      </c>
      <c r="D25" s="475">
        <f>B25*C25</f>
        <v>0</v>
      </c>
      <c r="E25" s="64"/>
      <c r="F25" s="377"/>
    </row>
    <row r="26" spans="1:6" s="354" customFormat="1" x14ac:dyDescent="0.2">
      <c r="A26" s="519"/>
      <c r="B26" s="488"/>
      <c r="C26" s="474">
        <v>0</v>
      </c>
      <c r="D26" s="475">
        <f>B26*C26</f>
        <v>0</v>
      </c>
      <c r="E26" s="64"/>
      <c r="F26" s="377"/>
    </row>
    <row r="27" spans="1:6" s="354" customFormat="1" ht="13.5" thickBot="1" x14ac:dyDescent="0.25">
      <c r="A27" s="64"/>
      <c r="B27" s="64"/>
      <c r="C27" s="64"/>
      <c r="D27" s="64"/>
      <c r="E27" s="64"/>
      <c r="F27" s="377"/>
    </row>
    <row r="28" spans="1:6" s="354" customFormat="1" ht="13.5" thickBot="1" x14ac:dyDescent="0.25">
      <c r="A28" s="722" t="s">
        <v>206</v>
      </c>
      <c r="B28" s="757"/>
      <c r="C28" s="64"/>
      <c r="D28" s="64"/>
      <c r="E28" s="64"/>
      <c r="F28" s="377"/>
    </row>
    <row r="29" spans="1:6" s="354" customFormat="1" ht="13.5" thickBot="1" x14ac:dyDescent="0.25">
      <c r="A29" s="64"/>
      <c r="B29" s="64"/>
      <c r="C29" s="64"/>
      <c r="D29" s="64"/>
      <c r="E29" s="64"/>
      <c r="F29" s="377"/>
    </row>
    <row r="30" spans="1:6" s="354" customFormat="1" ht="13.5" thickBot="1" x14ac:dyDescent="0.25">
      <c r="A30" s="64"/>
      <c r="B30" s="64"/>
      <c r="C30" s="53" t="s">
        <v>434</v>
      </c>
      <c r="D30" s="484">
        <f>SUM(D22:D26)</f>
        <v>0</v>
      </c>
      <c r="E30" s="64"/>
      <c r="F30" s="377"/>
    </row>
    <row r="31" spans="1:6" ht="13.5" thickBot="1" x14ac:dyDescent="0.25">
      <c r="A31" s="66"/>
      <c r="B31" s="66"/>
      <c r="C31" s="320"/>
      <c r="D31" s="109"/>
      <c r="E31" s="66"/>
      <c r="F31" s="51"/>
    </row>
    <row r="32" spans="1:6" s="354" customFormat="1" ht="13.5" thickBot="1" x14ac:dyDescent="0.25">
      <c r="A32" s="564"/>
      <c r="B32" s="564"/>
      <c r="C32" s="564"/>
      <c r="D32" s="564"/>
      <c r="E32" s="564"/>
      <c r="F32" s="377"/>
    </row>
    <row r="33" spans="1:6" s="354" customFormat="1" ht="13.5" thickBot="1" x14ac:dyDescent="0.25">
      <c r="A33" s="317" t="s">
        <v>284</v>
      </c>
      <c r="B33" s="530"/>
      <c r="C33" s="530"/>
      <c r="D33" s="530"/>
      <c r="E33" s="530"/>
      <c r="F33" s="516"/>
    </row>
    <row r="34" spans="1:6" s="354" customFormat="1" x14ac:dyDescent="0.2">
      <c r="A34" s="48"/>
      <c r="B34" s="64"/>
      <c r="C34" s="64"/>
      <c r="D34" s="64"/>
      <c r="E34" s="64"/>
      <c r="F34" s="377"/>
    </row>
    <row r="35" spans="1:6" s="354" customFormat="1" x14ac:dyDescent="0.2">
      <c r="A35" s="284" t="s">
        <v>62</v>
      </c>
      <c r="B35" s="284" t="s">
        <v>171</v>
      </c>
      <c r="C35" s="284" t="s">
        <v>147</v>
      </c>
      <c r="D35" s="284" t="s">
        <v>15</v>
      </c>
      <c r="E35" s="64"/>
      <c r="F35" s="377"/>
    </row>
    <row r="36" spans="1:6" s="354" customFormat="1" x14ac:dyDescent="0.2">
      <c r="A36" s="519" t="s">
        <v>493</v>
      </c>
      <c r="B36" s="473"/>
      <c r="C36" s="474">
        <v>0</v>
      </c>
      <c r="D36" s="475">
        <f>B36*C36</f>
        <v>0</v>
      </c>
      <c r="E36" s="64"/>
      <c r="F36" s="377"/>
    </row>
    <row r="37" spans="1:6" s="354" customFormat="1" x14ac:dyDescent="0.2">
      <c r="A37" s="519" t="s">
        <v>493</v>
      </c>
      <c r="B37" s="473"/>
      <c r="C37" s="474">
        <v>0</v>
      </c>
      <c r="D37" s="475">
        <f>B37*C37</f>
        <v>0</v>
      </c>
      <c r="E37" s="64"/>
      <c r="F37" s="377"/>
    </row>
    <row r="38" spans="1:6" s="354" customFormat="1" x14ac:dyDescent="0.2">
      <c r="A38" s="519" t="s">
        <v>493</v>
      </c>
      <c r="B38" s="473"/>
      <c r="C38" s="474">
        <v>0</v>
      </c>
      <c r="D38" s="475">
        <f>B38*C38</f>
        <v>0</v>
      </c>
      <c r="E38" s="64"/>
      <c r="F38" s="377"/>
    </row>
    <row r="39" spans="1:6" s="354" customFormat="1" x14ac:dyDescent="0.2">
      <c r="A39" s="519" t="s">
        <v>493</v>
      </c>
      <c r="B39" s="473"/>
      <c r="C39" s="474">
        <v>0</v>
      </c>
      <c r="D39" s="475">
        <f>B39*C39</f>
        <v>0</v>
      </c>
      <c r="E39" s="64"/>
      <c r="F39" s="377"/>
    </row>
    <row r="40" spans="1:6" s="354" customFormat="1" ht="13.5" thickBot="1" x14ac:dyDescent="0.25">
      <c r="A40" s="100"/>
      <c r="B40" s="64"/>
      <c r="C40" s="64"/>
      <c r="D40" s="64"/>
      <c r="E40" s="64"/>
      <c r="F40" s="377"/>
    </row>
    <row r="41" spans="1:6" s="354" customFormat="1" x14ac:dyDescent="0.2">
      <c r="A41" s="64"/>
      <c r="B41" s="476" t="s">
        <v>572</v>
      </c>
      <c r="C41" s="477">
        <v>4</v>
      </c>
      <c r="D41" s="64"/>
      <c r="E41" s="64"/>
      <c r="F41" s="377"/>
    </row>
    <row r="42" spans="1:6" s="354" customFormat="1" ht="13.5" thickBot="1" x14ac:dyDescent="0.25">
      <c r="A42" s="64"/>
      <c r="B42" s="478" t="s">
        <v>87</v>
      </c>
      <c r="C42" s="479">
        <v>2</v>
      </c>
      <c r="D42" s="64"/>
      <c r="E42" s="64"/>
      <c r="F42" s="377"/>
    </row>
    <row r="43" spans="1:6" s="354" customFormat="1" ht="13.5" thickBot="1" x14ac:dyDescent="0.25">
      <c r="A43" s="64"/>
      <c r="B43" s="64"/>
      <c r="C43" s="64"/>
      <c r="D43" s="64"/>
      <c r="E43" s="64"/>
      <c r="F43" s="377"/>
    </row>
    <row r="44" spans="1:6" s="354" customFormat="1" x14ac:dyDescent="0.2">
      <c r="A44" s="64"/>
      <c r="B44" s="476" t="s">
        <v>16</v>
      </c>
      <c r="C44" s="481">
        <v>1</v>
      </c>
      <c r="D44" s="64"/>
      <c r="E44" s="64"/>
      <c r="F44" s="377"/>
    </row>
    <row r="45" spans="1:6" s="354" customFormat="1" ht="13.5" thickBot="1" x14ac:dyDescent="0.25">
      <c r="A45" s="64"/>
      <c r="B45" s="478" t="s">
        <v>69</v>
      </c>
      <c r="C45" s="483" t="s">
        <v>70</v>
      </c>
      <c r="D45" s="64"/>
      <c r="E45" s="64"/>
      <c r="F45" s="377"/>
    </row>
    <row r="46" spans="1:6" s="354" customFormat="1" ht="13.5" thickBot="1" x14ac:dyDescent="0.25">
      <c r="A46" s="64"/>
      <c r="B46" s="366"/>
      <c r="C46" s="571"/>
      <c r="D46" s="64"/>
      <c r="E46" s="64"/>
      <c r="F46" s="377"/>
    </row>
    <row r="47" spans="1:6" s="354" customFormat="1" ht="13.5" thickBot="1" x14ac:dyDescent="0.25">
      <c r="A47" s="418"/>
      <c r="B47" s="64"/>
      <c r="C47" s="53" t="s">
        <v>435</v>
      </c>
      <c r="D47" s="484">
        <f>SUM(D36:D39)</f>
        <v>0</v>
      </c>
      <c r="E47" s="105"/>
      <c r="F47" s="377"/>
    </row>
    <row r="48" spans="1:6" s="354" customFormat="1" ht="13.5" thickBot="1" x14ac:dyDescent="0.25">
      <c r="A48" s="64"/>
      <c r="B48" s="64"/>
      <c r="C48" s="64"/>
      <c r="D48" s="64"/>
      <c r="E48" s="64"/>
      <c r="F48" s="377"/>
    </row>
    <row r="49" spans="1:6" s="354" customFormat="1" ht="13.5" thickBot="1" x14ac:dyDescent="0.25">
      <c r="A49" s="317" t="s">
        <v>121</v>
      </c>
      <c r="B49" s="530"/>
      <c r="C49" s="530"/>
      <c r="D49" s="530"/>
      <c r="E49" s="530"/>
      <c r="F49" s="516"/>
    </row>
    <row r="50" spans="1:6" s="354" customFormat="1" x14ac:dyDescent="0.2">
      <c r="A50" s="64"/>
      <c r="B50" s="284" t="s">
        <v>3</v>
      </c>
      <c r="C50" s="284" t="s">
        <v>22</v>
      </c>
      <c r="D50" s="284" t="s">
        <v>15</v>
      </c>
      <c r="E50" s="64"/>
      <c r="F50" s="377"/>
    </row>
    <row r="51" spans="1:6" s="354" customFormat="1" x14ac:dyDescent="0.2">
      <c r="A51" s="678" t="s">
        <v>485</v>
      </c>
      <c r="B51" s="473">
        <v>0</v>
      </c>
      <c r="C51" s="474">
        <v>0</v>
      </c>
      <c r="D51" s="475">
        <f>B51*C51</f>
        <v>0</v>
      </c>
      <c r="E51" s="64"/>
      <c r="F51" s="377"/>
    </row>
    <row r="52" spans="1:6" s="354" customFormat="1" x14ac:dyDescent="0.2">
      <c r="A52" s="678" t="s">
        <v>19</v>
      </c>
      <c r="B52" s="473">
        <v>0</v>
      </c>
      <c r="C52" s="474">
        <v>0</v>
      </c>
      <c r="D52" s="475">
        <f>B52*C52</f>
        <v>0</v>
      </c>
      <c r="E52" s="64"/>
      <c r="F52" s="377"/>
    </row>
    <row r="53" spans="1:6" s="354" customFormat="1" x14ac:dyDescent="0.2">
      <c r="A53" s="678" t="s">
        <v>20</v>
      </c>
      <c r="B53" s="473">
        <v>0</v>
      </c>
      <c r="C53" s="474">
        <v>0</v>
      </c>
      <c r="D53" s="475">
        <f>B53*C53</f>
        <v>0</v>
      </c>
      <c r="E53" s="64"/>
      <c r="F53" s="377"/>
    </row>
    <row r="54" spans="1:6" s="354" customFormat="1" x14ac:dyDescent="0.2">
      <c r="A54" s="678" t="s">
        <v>123</v>
      </c>
      <c r="B54" s="473">
        <v>0</v>
      </c>
      <c r="C54" s="474">
        <v>0</v>
      </c>
      <c r="D54" s="475">
        <f>B54*C54</f>
        <v>0</v>
      </c>
      <c r="E54" s="64"/>
      <c r="F54" s="377"/>
    </row>
    <row r="55" spans="1:6" s="354" customFormat="1" ht="13.5" thickBot="1" x14ac:dyDescent="0.25">
      <c r="A55" s="64"/>
      <c r="B55" s="284"/>
      <c r="C55" s="64"/>
      <c r="D55" s="64"/>
      <c r="E55" s="64"/>
      <c r="F55" s="377"/>
    </row>
    <row r="56" spans="1:6" s="354" customFormat="1" ht="13.5" thickBot="1" x14ac:dyDescent="0.25">
      <c r="A56" s="64"/>
      <c r="B56" s="64"/>
      <c r="C56" s="53" t="s">
        <v>436</v>
      </c>
      <c r="D56" s="484">
        <f>SUM(D51:D54)</f>
        <v>0</v>
      </c>
      <c r="E56" s="64"/>
      <c r="F56" s="377"/>
    </row>
    <row r="57" spans="1:6" s="354" customFormat="1" x14ac:dyDescent="0.2">
      <c r="A57" s="64"/>
      <c r="B57" s="64"/>
      <c r="C57" s="64"/>
      <c r="D57" s="64"/>
      <c r="E57" s="64"/>
      <c r="F57" s="377"/>
    </row>
    <row r="58" spans="1:6" s="354" customFormat="1" ht="13.5" thickBot="1" x14ac:dyDescent="0.25">
      <c r="A58" s="64"/>
      <c r="B58" s="64"/>
      <c r="C58" s="485" t="s">
        <v>3</v>
      </c>
      <c r="D58" s="284"/>
      <c r="E58" s="284"/>
      <c r="F58" s="377"/>
    </row>
    <row r="59" spans="1:6" s="354" customFormat="1" x14ac:dyDescent="0.2">
      <c r="A59" s="64"/>
      <c r="B59" s="476" t="s">
        <v>92</v>
      </c>
      <c r="C59" s="477">
        <v>60</v>
      </c>
      <c r="D59" s="284"/>
      <c r="E59" s="418"/>
      <c r="F59" s="377"/>
    </row>
    <row r="60" spans="1:6" s="354" customFormat="1" x14ac:dyDescent="0.2">
      <c r="A60" s="64"/>
      <c r="B60" s="486" t="s">
        <v>93</v>
      </c>
      <c r="C60" s="487">
        <v>10</v>
      </c>
      <c r="D60" s="284"/>
      <c r="E60" s="418"/>
      <c r="F60" s="377"/>
    </row>
    <row r="61" spans="1:6" s="354" customFormat="1" x14ac:dyDescent="0.2">
      <c r="A61" s="64"/>
      <c r="B61" s="486" t="s">
        <v>94</v>
      </c>
      <c r="C61" s="487">
        <v>10</v>
      </c>
      <c r="D61" s="284"/>
      <c r="E61" s="418"/>
      <c r="F61" s="377"/>
    </row>
    <row r="62" spans="1:6" s="354" customFormat="1" x14ac:dyDescent="0.2">
      <c r="A62" s="64"/>
      <c r="B62" s="486" t="s">
        <v>122</v>
      </c>
      <c r="C62" s="487">
        <v>4</v>
      </c>
      <c r="D62" s="284"/>
      <c r="E62" s="418"/>
      <c r="F62" s="377"/>
    </row>
    <row r="63" spans="1:6" s="354" customFormat="1" x14ac:dyDescent="0.2">
      <c r="A63" s="64"/>
      <c r="B63" s="486" t="s">
        <v>120</v>
      </c>
      <c r="C63" s="487">
        <v>2</v>
      </c>
      <c r="D63" s="284"/>
      <c r="E63" s="418"/>
      <c r="F63" s="377"/>
    </row>
    <row r="64" spans="1:6" s="354" customFormat="1" ht="13.5" thickBot="1" x14ac:dyDescent="0.25">
      <c r="A64" s="64"/>
      <c r="B64" s="478" t="s">
        <v>118</v>
      </c>
      <c r="C64" s="479">
        <v>2</v>
      </c>
      <c r="D64" s="284"/>
      <c r="E64" s="418"/>
      <c r="F64" s="377"/>
    </row>
    <row r="65" spans="1:6" s="354" customFormat="1" ht="13.5" thickBot="1" x14ac:dyDescent="0.25">
      <c r="A65" s="64"/>
      <c r="B65" s="64"/>
      <c r="C65" s="284"/>
      <c r="D65" s="284"/>
      <c r="E65" s="284"/>
      <c r="F65" s="377"/>
    </row>
    <row r="66" spans="1:6" s="354" customFormat="1" x14ac:dyDescent="0.2">
      <c r="A66" s="64"/>
      <c r="B66" s="480" t="s">
        <v>16</v>
      </c>
      <c r="C66" s="481">
        <v>1</v>
      </c>
      <c r="D66" s="64"/>
      <c r="E66" s="64"/>
      <c r="F66" s="377"/>
    </row>
    <row r="67" spans="1:6" s="354" customFormat="1" ht="13.5" thickBot="1" x14ac:dyDescent="0.25">
      <c r="A67" s="64"/>
      <c r="B67" s="482" t="s">
        <v>69</v>
      </c>
      <c r="C67" s="483" t="s">
        <v>70</v>
      </c>
      <c r="D67" s="64"/>
      <c r="E67" s="64"/>
      <c r="F67" s="377"/>
    </row>
    <row r="68" spans="1:6" s="354" customFormat="1" ht="13.5" thickBot="1" x14ac:dyDescent="0.25">
      <c r="A68" s="64"/>
      <c r="B68" s="64"/>
      <c r="C68" s="64"/>
      <c r="D68" s="64"/>
      <c r="E68" s="64"/>
      <c r="F68" s="377"/>
    </row>
    <row r="69" spans="1:6" s="354" customFormat="1" ht="13.5" thickBot="1" x14ac:dyDescent="0.25">
      <c r="A69" s="317" t="s">
        <v>378</v>
      </c>
      <c r="B69" s="530"/>
      <c r="C69" s="530"/>
      <c r="D69" s="530"/>
      <c r="E69" s="530"/>
      <c r="F69" s="516"/>
    </row>
    <row r="70" spans="1:6" s="354" customFormat="1" ht="13.5" thickBot="1" x14ac:dyDescent="0.25">
      <c r="A70" s="64"/>
      <c r="B70" s="64"/>
      <c r="C70" s="284" t="s">
        <v>24</v>
      </c>
      <c r="D70" s="64"/>
      <c r="E70" s="64"/>
      <c r="F70" s="377"/>
    </row>
    <row r="71" spans="1:6" s="354" customFormat="1" ht="13.5" thickBot="1" x14ac:dyDescent="0.25">
      <c r="A71" s="265" t="s">
        <v>568</v>
      </c>
      <c r="B71" s="488">
        <v>0</v>
      </c>
      <c r="C71" s="286">
        <v>1</v>
      </c>
      <c r="D71" s="475">
        <f>SUM(B70:B71*C71)</f>
        <v>0</v>
      </c>
      <c r="E71" s="64"/>
      <c r="F71" s="377"/>
    </row>
    <row r="72" spans="1:6" s="354" customFormat="1" ht="13.5" thickBot="1" x14ac:dyDescent="0.25">
      <c r="A72" s="47"/>
      <c r="B72" s="489"/>
      <c r="C72" s="284"/>
      <c r="D72" s="489"/>
      <c r="E72" s="64"/>
      <c r="F72" s="377"/>
    </row>
    <row r="73" spans="1:6" s="354" customFormat="1" ht="13.5" thickBot="1" x14ac:dyDescent="0.25">
      <c r="B73" s="64"/>
      <c r="C73" s="53" t="s">
        <v>437</v>
      </c>
      <c r="D73" s="484">
        <f>SUM(D71)</f>
        <v>0</v>
      </c>
      <c r="E73" s="64"/>
      <c r="F73" s="377"/>
    </row>
    <row r="74" spans="1:6" s="354" customFormat="1" x14ac:dyDescent="0.2">
      <c r="A74" s="64" t="s">
        <v>573</v>
      </c>
      <c r="B74" s="64"/>
      <c r="E74" s="64"/>
      <c r="F74" s="377"/>
    </row>
    <row r="75" spans="1:6" s="354" customFormat="1" ht="13.5" thickBot="1" x14ac:dyDescent="0.25">
      <c r="A75" s="64" t="s">
        <v>236</v>
      </c>
      <c r="B75" s="64"/>
      <c r="C75" s="64"/>
      <c r="D75" s="64"/>
      <c r="E75" s="64"/>
      <c r="F75" s="377"/>
    </row>
    <row r="76" spans="1:6" s="354" customFormat="1" ht="13.5" thickBot="1" x14ac:dyDescent="0.25">
      <c r="A76" s="317" t="s">
        <v>107</v>
      </c>
      <c r="B76" s="530"/>
      <c r="C76" s="530"/>
      <c r="D76" s="651"/>
      <c r="E76" s="530"/>
      <c r="F76" s="516"/>
    </row>
    <row r="77" spans="1:6" s="354" customFormat="1" x14ac:dyDescent="0.2">
      <c r="A77" s="490" t="s">
        <v>178</v>
      </c>
      <c r="B77" s="377"/>
      <c r="C77" s="377"/>
      <c r="D77" s="489" t="s">
        <v>15</v>
      </c>
      <c r="E77" s="64"/>
      <c r="F77" s="377"/>
    </row>
    <row r="78" spans="1:6" s="354" customFormat="1" x14ac:dyDescent="0.2">
      <c r="A78" s="519" t="s">
        <v>486</v>
      </c>
      <c r="B78" s="377"/>
      <c r="C78" s="377"/>
      <c r="D78" s="473">
        <v>0</v>
      </c>
      <c r="E78" s="64"/>
      <c r="F78" s="377"/>
    </row>
    <row r="79" spans="1:6" s="354" customFormat="1" x14ac:dyDescent="0.2">
      <c r="A79" s="519" t="s">
        <v>75</v>
      </c>
      <c r="B79" s="377"/>
      <c r="C79" s="377"/>
      <c r="D79" s="473">
        <v>0</v>
      </c>
      <c r="E79" s="64"/>
      <c r="F79" s="377"/>
    </row>
    <row r="80" spans="1:6" s="354" customFormat="1" ht="13.5" thickBot="1" x14ac:dyDescent="0.25">
      <c r="A80" s="418"/>
      <c r="B80" s="377"/>
      <c r="C80" s="377"/>
      <c r="D80" s="489"/>
      <c r="E80" s="64"/>
      <c r="F80" s="377"/>
    </row>
    <row r="81" spans="1:6" s="354" customFormat="1" ht="13.5" thickBot="1" x14ac:dyDescent="0.25">
      <c r="A81" s="366"/>
      <c r="B81" s="64"/>
      <c r="C81" s="53" t="s">
        <v>438</v>
      </c>
      <c r="D81" s="491">
        <f>SUM(D78:D79)</f>
        <v>0</v>
      </c>
      <c r="E81" s="64"/>
      <c r="F81" s="377"/>
    </row>
    <row r="82" spans="1:6" s="354" customFormat="1" ht="13.5" thickBot="1" x14ac:dyDescent="0.25">
      <c r="A82" s="100"/>
      <c r="B82" s="64"/>
      <c r="C82" s="64"/>
      <c r="D82" s="64"/>
      <c r="E82" s="64"/>
      <c r="F82" s="377"/>
    </row>
    <row r="83" spans="1:6" s="354" customFormat="1" x14ac:dyDescent="0.2">
      <c r="A83" s="64"/>
      <c r="B83" s="492" t="s">
        <v>26</v>
      </c>
      <c r="C83" s="362">
        <v>30</v>
      </c>
      <c r="D83" s="64"/>
      <c r="E83" s="64"/>
      <c r="F83" s="377"/>
    </row>
    <row r="84" spans="1:6" s="354" customFormat="1" x14ac:dyDescent="0.2">
      <c r="A84" s="64"/>
      <c r="B84" s="493" t="s">
        <v>27</v>
      </c>
      <c r="C84" s="494">
        <v>30</v>
      </c>
      <c r="D84" s="64"/>
      <c r="E84" s="64"/>
      <c r="F84" s="377"/>
    </row>
    <row r="85" spans="1:6" s="354" customFormat="1" x14ac:dyDescent="0.2">
      <c r="A85" s="64"/>
      <c r="B85" s="493" t="s">
        <v>18</v>
      </c>
      <c r="C85" s="494">
        <v>10</v>
      </c>
      <c r="D85" s="64"/>
      <c r="E85" s="64"/>
      <c r="F85" s="377"/>
    </row>
    <row r="86" spans="1:6" s="354" customFormat="1" x14ac:dyDescent="0.2">
      <c r="A86" s="64"/>
      <c r="B86" s="493" t="s">
        <v>28</v>
      </c>
      <c r="C86" s="494">
        <v>10</v>
      </c>
      <c r="D86" s="64"/>
      <c r="E86" s="64"/>
      <c r="F86" s="377"/>
    </row>
    <row r="87" spans="1:6" s="354" customFormat="1" ht="13.5" thickBot="1" x14ac:dyDescent="0.25">
      <c r="A87" s="64"/>
      <c r="B87" s="495" t="s">
        <v>29</v>
      </c>
      <c r="C87" s="363">
        <v>5</v>
      </c>
      <c r="D87" s="64"/>
      <c r="E87" s="64"/>
      <c r="F87" s="377"/>
    </row>
    <row r="88" spans="1:6" s="354" customFormat="1" ht="13.5" thickBot="1" x14ac:dyDescent="0.25">
      <c r="A88" s="64"/>
      <c r="B88" s="366"/>
      <c r="C88" s="64"/>
      <c r="D88" s="64"/>
      <c r="E88" s="64"/>
      <c r="F88" s="377"/>
    </row>
    <row r="89" spans="1:6" s="354" customFormat="1" ht="13.5" thickBot="1" x14ac:dyDescent="0.25">
      <c r="A89" s="64"/>
      <c r="B89" s="496" t="s">
        <v>30</v>
      </c>
      <c r="C89" s="652" t="s">
        <v>51</v>
      </c>
      <c r="D89" s="64"/>
      <c r="E89" s="64"/>
      <c r="F89" s="377"/>
    </row>
    <row r="90" spans="1:6" s="354" customFormat="1" ht="13.5" thickBot="1" x14ac:dyDescent="0.25">
      <c r="A90" s="418"/>
      <c r="B90" s="418"/>
      <c r="C90" s="418"/>
      <c r="D90" s="418"/>
      <c r="E90" s="418"/>
      <c r="F90" s="377"/>
    </row>
    <row r="91" spans="1:6" s="354" customFormat="1" ht="13.5" thickBot="1" x14ac:dyDescent="0.25">
      <c r="A91" s="317" t="s">
        <v>211</v>
      </c>
      <c r="B91" s="530"/>
      <c r="C91" s="530"/>
      <c r="D91" s="530"/>
      <c r="E91" s="530"/>
      <c r="F91" s="516"/>
    </row>
    <row r="92" spans="1:6" s="354" customFormat="1" x14ac:dyDescent="0.2">
      <c r="A92" s="497"/>
      <c r="B92" s="498" t="s">
        <v>52</v>
      </c>
      <c r="C92" s="498" t="s">
        <v>53</v>
      </c>
      <c r="D92" s="498" t="s">
        <v>15</v>
      </c>
      <c r="E92" s="489"/>
      <c r="F92" s="377"/>
    </row>
    <row r="93" spans="1:6" s="354" customFormat="1" x14ac:dyDescent="0.2">
      <c r="A93" s="678" t="s">
        <v>487</v>
      </c>
      <c r="B93" s="488"/>
      <c r="C93" s="499"/>
      <c r="D93" s="500">
        <v>0</v>
      </c>
      <c r="E93" s="489"/>
      <c r="F93" s="377"/>
    </row>
    <row r="94" spans="1:6" s="354" customFormat="1" x14ac:dyDescent="0.2">
      <c r="A94" s="678" t="s">
        <v>54</v>
      </c>
      <c r="B94" s="488"/>
      <c r="C94" s="499"/>
      <c r="D94" s="500">
        <v>0</v>
      </c>
      <c r="E94" s="489"/>
      <c r="F94" s="377"/>
    </row>
    <row r="95" spans="1:6" s="354" customFormat="1" x14ac:dyDescent="0.2">
      <c r="A95" s="678" t="s">
        <v>76</v>
      </c>
      <c r="B95" s="488"/>
      <c r="C95" s="499"/>
      <c r="D95" s="500">
        <v>0</v>
      </c>
      <c r="E95" s="489"/>
      <c r="F95" s="377"/>
    </row>
    <row r="96" spans="1:6" s="354" customFormat="1" x14ac:dyDescent="0.2">
      <c r="A96" s="678" t="s">
        <v>77</v>
      </c>
      <c r="B96" s="488"/>
      <c r="C96" s="499"/>
      <c r="D96" s="500">
        <v>0</v>
      </c>
      <c r="E96" s="489"/>
      <c r="F96" s="377"/>
    </row>
    <row r="97" spans="1:6" s="354" customFormat="1" x14ac:dyDescent="0.2">
      <c r="A97" s="678" t="s">
        <v>220</v>
      </c>
      <c r="B97" s="488"/>
      <c r="C97" s="499"/>
      <c r="D97" s="500">
        <v>0</v>
      </c>
      <c r="E97" s="489"/>
      <c r="F97" s="377"/>
    </row>
    <row r="98" spans="1:6" s="354" customFormat="1" x14ac:dyDescent="0.2">
      <c r="A98" s="678" t="s">
        <v>221</v>
      </c>
      <c r="B98" s="488"/>
      <c r="C98" s="499"/>
      <c r="D98" s="500">
        <v>0</v>
      </c>
      <c r="E98" s="489"/>
      <c r="F98" s="377"/>
    </row>
    <row r="99" spans="1:6" s="354" customFormat="1" x14ac:dyDescent="0.2">
      <c r="A99" s="678" t="s">
        <v>222</v>
      </c>
      <c r="B99" s="488"/>
      <c r="C99" s="499"/>
      <c r="D99" s="500">
        <v>0</v>
      </c>
      <c r="E99" s="489"/>
      <c r="F99" s="377"/>
    </row>
    <row r="100" spans="1:6" s="354" customFormat="1" x14ac:dyDescent="0.2">
      <c r="A100" s="678" t="s">
        <v>223</v>
      </c>
      <c r="B100" s="488"/>
      <c r="C100" s="499"/>
      <c r="D100" s="500">
        <v>0</v>
      </c>
      <c r="E100" s="489"/>
      <c r="F100" s="377"/>
    </row>
    <row r="101" spans="1:6" s="354" customFormat="1" x14ac:dyDescent="0.2">
      <c r="A101" s="678" t="s">
        <v>224</v>
      </c>
      <c r="B101" s="488"/>
      <c r="C101" s="499"/>
      <c r="D101" s="500">
        <v>0</v>
      </c>
      <c r="E101" s="489"/>
      <c r="F101" s="377"/>
    </row>
    <row r="102" spans="1:6" s="354" customFormat="1" x14ac:dyDescent="0.2">
      <c r="A102" s="678" t="s">
        <v>225</v>
      </c>
      <c r="B102" s="488"/>
      <c r="C102" s="499"/>
      <c r="D102" s="500">
        <v>0</v>
      </c>
      <c r="E102" s="489"/>
      <c r="F102" s="377"/>
    </row>
    <row r="103" spans="1:6" s="354" customFormat="1" x14ac:dyDescent="0.2">
      <c r="A103" s="678" t="s">
        <v>228</v>
      </c>
      <c r="B103" s="488"/>
      <c r="C103" s="499"/>
      <c r="D103" s="500">
        <v>0</v>
      </c>
      <c r="E103" s="489"/>
      <c r="F103" s="377"/>
    </row>
    <row r="104" spans="1:6" s="354" customFormat="1" x14ac:dyDescent="0.2">
      <c r="A104" s="678" t="s">
        <v>229</v>
      </c>
      <c r="B104" s="488"/>
      <c r="C104" s="499"/>
      <c r="D104" s="500">
        <v>0</v>
      </c>
      <c r="E104" s="489"/>
      <c r="F104" s="377"/>
    </row>
    <row r="105" spans="1:6" s="354" customFormat="1" x14ac:dyDescent="0.2">
      <c r="A105" s="377"/>
      <c r="B105" s="377"/>
      <c r="C105" s="377"/>
      <c r="D105" s="377"/>
      <c r="E105" s="377"/>
      <c r="F105" s="377"/>
    </row>
    <row r="106" spans="1:6" s="354" customFormat="1" x14ac:dyDescent="0.2">
      <c r="A106" s="115"/>
      <c r="B106" s="418"/>
      <c r="C106" s="418"/>
      <c r="D106" s="377"/>
      <c r="E106" s="377"/>
      <c r="F106" s="377"/>
    </row>
    <row r="107" spans="1:6" s="354" customFormat="1" x14ac:dyDescent="0.2">
      <c r="A107" s="115"/>
      <c r="B107" s="501" t="s">
        <v>119</v>
      </c>
      <c r="C107" s="501">
        <v>2</v>
      </c>
      <c r="D107" s="377"/>
      <c r="E107" s="377"/>
      <c r="F107" s="377"/>
    </row>
    <row r="108" spans="1:6" s="354" customFormat="1" x14ac:dyDescent="0.2">
      <c r="A108" s="115"/>
      <c r="B108" s="501" t="s">
        <v>230</v>
      </c>
      <c r="C108" s="501">
        <v>1</v>
      </c>
      <c r="D108" s="377"/>
      <c r="E108" s="377"/>
      <c r="F108" s="377"/>
    </row>
    <row r="109" spans="1:6" s="354" customFormat="1" ht="13.5" thickBot="1" x14ac:dyDescent="0.25">
      <c r="A109" s="115"/>
      <c r="B109" s="108" t="s">
        <v>208</v>
      </c>
      <c r="C109" s="377"/>
      <c r="D109" s="377"/>
      <c r="E109" s="377"/>
      <c r="F109" s="377"/>
    </row>
    <row r="110" spans="1:6" s="354" customFormat="1" x14ac:dyDescent="0.2">
      <c r="A110" s="377"/>
      <c r="B110" s="517" t="s">
        <v>512</v>
      </c>
      <c r="C110" s="362">
        <v>2</v>
      </c>
      <c r="D110" s="377"/>
      <c r="E110" s="377"/>
      <c r="F110" s="377"/>
    </row>
    <row r="111" spans="1:6" s="354" customFormat="1" x14ac:dyDescent="0.2">
      <c r="A111" s="377"/>
      <c r="B111" s="375" t="s">
        <v>333</v>
      </c>
      <c r="C111" s="494">
        <v>1</v>
      </c>
      <c r="D111" s="377"/>
      <c r="E111" s="377"/>
      <c r="F111" s="377"/>
    </row>
    <row r="112" spans="1:6" s="354" customFormat="1" ht="13.5" thickBot="1" x14ac:dyDescent="0.25">
      <c r="A112" s="377"/>
      <c r="B112" s="418"/>
      <c r="C112" s="418"/>
      <c r="D112" s="377"/>
      <c r="E112" s="377"/>
      <c r="F112" s="377"/>
    </row>
    <row r="113" spans="1:6" s="354" customFormat="1" ht="13.5" thickBot="1" x14ac:dyDescent="0.25">
      <c r="A113" s="377"/>
      <c r="B113" s="377"/>
      <c r="C113" s="528" t="s">
        <v>439</v>
      </c>
      <c r="D113" s="491">
        <f>SUM(D93:D104)</f>
        <v>0</v>
      </c>
      <c r="E113" s="377"/>
      <c r="F113" s="377"/>
    </row>
    <row r="114" spans="1:6" s="354" customFormat="1" x14ac:dyDescent="0.2">
      <c r="A114" s="377"/>
      <c r="B114" s="377"/>
      <c r="C114" s="377"/>
      <c r="D114" s="377"/>
      <c r="E114" s="377"/>
      <c r="F114" s="377"/>
    </row>
    <row r="115" spans="1:6" s="354" customFormat="1" x14ac:dyDescent="0.2">
      <c r="A115" s="377" t="s">
        <v>105</v>
      </c>
      <c r="B115" s="377"/>
      <c r="C115" s="377"/>
      <c r="D115" s="377"/>
      <c r="E115" s="377"/>
      <c r="F115" s="377"/>
    </row>
    <row r="116" spans="1:6" s="354" customFormat="1" ht="13.5" thickBot="1" x14ac:dyDescent="0.25">
      <c r="A116" s="561"/>
      <c r="B116" s="64"/>
      <c r="C116" s="64"/>
      <c r="D116" s="377"/>
      <c r="E116" s="377"/>
      <c r="F116" s="377"/>
    </row>
    <row r="117" spans="1:6" s="354" customFormat="1" ht="13.5" thickBot="1" x14ac:dyDescent="0.25">
      <c r="A117" s="317" t="s">
        <v>108</v>
      </c>
      <c r="B117" s="530"/>
      <c r="C117" s="530"/>
      <c r="D117" s="530"/>
      <c r="E117" s="530"/>
      <c r="F117" s="516"/>
    </row>
    <row r="118" spans="1:6" s="354" customFormat="1" x14ac:dyDescent="0.2">
      <c r="A118" s="321" t="s">
        <v>132</v>
      </c>
      <c r="B118" s="498" t="s">
        <v>52</v>
      </c>
      <c r="C118" s="502"/>
      <c r="D118" s="503" t="s">
        <v>15</v>
      </c>
      <c r="E118" s="377"/>
      <c r="F118" s="377"/>
    </row>
    <row r="119" spans="1:6" s="354" customFormat="1" x14ac:dyDescent="0.2">
      <c r="A119" s="678"/>
      <c r="B119" s="504"/>
      <c r="C119" s="505"/>
      <c r="D119" s="301"/>
      <c r="E119" s="377"/>
      <c r="F119" s="377"/>
    </row>
    <row r="120" spans="1:6" s="354" customFormat="1" x14ac:dyDescent="0.2">
      <c r="A120" s="678"/>
      <c r="B120" s="504"/>
      <c r="C120" s="505"/>
      <c r="D120" s="301"/>
      <c r="E120" s="377"/>
      <c r="F120" s="377"/>
    </row>
    <row r="121" spans="1:6" s="354" customFormat="1" x14ac:dyDescent="0.2">
      <c r="A121" s="678"/>
      <c r="B121" s="504"/>
      <c r="C121" s="505"/>
      <c r="D121" s="301"/>
      <c r="E121" s="377"/>
      <c r="F121" s="377"/>
    </row>
    <row r="122" spans="1:6" s="354" customFormat="1" x14ac:dyDescent="0.2">
      <c r="A122" s="678"/>
      <c r="B122" s="504"/>
      <c r="C122" s="505"/>
      <c r="D122" s="301"/>
      <c r="E122" s="377"/>
      <c r="F122" s="377"/>
    </row>
    <row r="123" spans="1:6" s="354" customFormat="1" ht="13.5" thickBot="1" x14ac:dyDescent="0.25">
      <c r="A123" s="377"/>
      <c r="B123" s="377"/>
      <c r="C123" s="377"/>
      <c r="D123" s="377"/>
      <c r="E123" s="377"/>
      <c r="F123" s="377"/>
    </row>
    <row r="124" spans="1:6" s="354" customFormat="1" ht="13.5" thickBot="1" x14ac:dyDescent="0.25">
      <c r="A124" s="506" t="s">
        <v>175</v>
      </c>
      <c r="B124" s="377"/>
      <c r="C124" s="377"/>
      <c r="D124" s="377"/>
      <c r="E124" s="377"/>
      <c r="F124" s="377"/>
    </row>
    <row r="125" spans="1:6" s="354" customFormat="1" ht="13.5" thickBot="1" x14ac:dyDescent="0.25">
      <c r="A125" s="377"/>
      <c r="B125" s="64"/>
      <c r="C125" s="377"/>
      <c r="D125" s="377"/>
      <c r="E125" s="377"/>
      <c r="F125" s="377"/>
    </row>
    <row r="126" spans="1:6" s="354" customFormat="1" ht="13.5" thickBot="1" x14ac:dyDescent="0.25">
      <c r="A126" s="377"/>
      <c r="B126" s="377"/>
      <c r="C126" s="53" t="s">
        <v>440</v>
      </c>
      <c r="D126" s="98">
        <f>SUM(D119:D122)</f>
        <v>0</v>
      </c>
      <c r="E126" s="377"/>
      <c r="F126" s="377"/>
    </row>
    <row r="127" spans="1:6" s="354" customFormat="1" ht="13.5" thickBot="1" x14ac:dyDescent="0.25">
      <c r="A127" s="64"/>
      <c r="B127" s="64"/>
      <c r="C127" s="64"/>
      <c r="D127" s="64"/>
      <c r="E127" s="64"/>
      <c r="F127" s="377"/>
    </row>
    <row r="128" spans="1:6" s="354" customFormat="1" ht="13.5" thickBot="1" x14ac:dyDescent="0.25">
      <c r="A128" s="317" t="s">
        <v>110</v>
      </c>
      <c r="B128" s="322"/>
      <c r="C128" s="322"/>
      <c r="D128" s="322"/>
      <c r="E128" s="322"/>
      <c r="F128" s="516"/>
    </row>
    <row r="129" spans="1:6" s="354" customFormat="1" x14ac:dyDescent="0.2">
      <c r="A129" s="321" t="s">
        <v>132</v>
      </c>
      <c r="B129" s="498" t="s">
        <v>52</v>
      </c>
      <c r="C129" s="502"/>
      <c r="D129" s="503" t="s">
        <v>15</v>
      </c>
      <c r="E129" s="64"/>
      <c r="F129" s="377"/>
    </row>
    <row r="130" spans="1:6" s="354" customFormat="1" x14ac:dyDescent="0.2">
      <c r="A130" s="292"/>
      <c r="B130" s="504"/>
      <c r="C130" s="505"/>
      <c r="D130" s="301"/>
      <c r="E130" s="64"/>
      <c r="F130" s="377"/>
    </row>
    <row r="131" spans="1:6" s="354" customFormat="1" x14ac:dyDescent="0.2">
      <c r="A131" s="292"/>
      <c r="B131" s="504"/>
      <c r="C131" s="505"/>
      <c r="D131" s="301"/>
      <c r="E131" s="64"/>
      <c r="F131" s="377"/>
    </row>
    <row r="132" spans="1:6" s="354" customFormat="1" x14ac:dyDescent="0.2">
      <c r="A132" s="292"/>
      <c r="B132" s="504"/>
      <c r="C132" s="505"/>
      <c r="D132" s="301"/>
      <c r="E132" s="64"/>
      <c r="F132" s="377"/>
    </row>
    <row r="133" spans="1:6" s="354" customFormat="1" x14ac:dyDescent="0.2">
      <c r="A133" s="292"/>
      <c r="B133" s="504"/>
      <c r="C133" s="505"/>
      <c r="D133" s="301"/>
      <c r="E133" s="64"/>
      <c r="F133" s="377"/>
    </row>
    <row r="134" spans="1:6" s="354" customFormat="1" ht="13.5" thickBot="1" x14ac:dyDescent="0.25">
      <c r="A134" s="377"/>
      <c r="B134" s="377"/>
      <c r="C134" s="377"/>
      <c r="D134" s="377"/>
      <c r="E134" s="64"/>
      <c r="F134" s="377"/>
    </row>
    <row r="135" spans="1:6" s="354" customFormat="1" ht="13.5" thickBot="1" x14ac:dyDescent="0.25">
      <c r="A135" s="506" t="s">
        <v>153</v>
      </c>
      <c r="B135" s="377"/>
      <c r="C135" s="377"/>
      <c r="D135" s="377"/>
      <c r="E135" s="64"/>
      <c r="F135" s="377"/>
    </row>
    <row r="136" spans="1:6" s="354" customFormat="1" ht="13.5" thickBot="1" x14ac:dyDescent="0.25">
      <c r="A136" s="377"/>
      <c r="B136" s="377"/>
      <c r="C136" s="377"/>
      <c r="D136" s="377"/>
      <c r="E136" s="64"/>
      <c r="F136" s="377"/>
    </row>
    <row r="137" spans="1:6" s="354" customFormat="1" ht="13.5" thickBot="1" x14ac:dyDescent="0.25">
      <c r="A137" s="377"/>
      <c r="B137" s="377"/>
      <c r="C137" s="53" t="s">
        <v>441</v>
      </c>
      <c r="D137" s="98">
        <f>SUM(D130:D133)</f>
        <v>0</v>
      </c>
      <c r="E137" s="64"/>
      <c r="F137" s="377"/>
    </row>
    <row r="138" spans="1:6" s="354" customFormat="1" x14ac:dyDescent="0.2">
      <c r="A138" s="115"/>
      <c r="B138" s="377"/>
      <c r="C138" s="377"/>
      <c r="D138" s="377"/>
      <c r="E138" s="64"/>
      <c r="F138" s="377"/>
    </row>
    <row r="139" spans="1:6" s="354" customFormat="1" ht="13.5" thickBot="1" x14ac:dyDescent="0.25">
      <c r="A139" s="64"/>
      <c r="B139" s="64"/>
      <c r="C139" s="64"/>
      <c r="D139" s="64"/>
      <c r="E139" s="64"/>
      <c r="F139" s="377"/>
    </row>
    <row r="140" spans="1:6" s="354" customFormat="1" ht="13.5" thickBot="1" x14ac:dyDescent="0.25">
      <c r="A140" s="317" t="s">
        <v>109</v>
      </c>
      <c r="B140" s="322"/>
      <c r="C140" s="322"/>
      <c r="D140" s="322"/>
      <c r="E140" s="322"/>
      <c r="F140" s="516"/>
    </row>
    <row r="141" spans="1:6" s="354" customFormat="1" x14ac:dyDescent="0.2">
      <c r="A141" s="47" t="s">
        <v>182</v>
      </c>
      <c r="B141" s="64"/>
      <c r="C141" s="64"/>
      <c r="D141" s="64"/>
      <c r="E141" s="64"/>
      <c r="F141" s="377"/>
    </row>
    <row r="142" spans="1:6" s="354" customFormat="1" x14ac:dyDescent="0.2">
      <c r="A142" s="64"/>
      <c r="B142" s="47" t="s">
        <v>32</v>
      </c>
      <c r="C142" s="47" t="s">
        <v>33</v>
      </c>
      <c r="D142" s="587" t="s">
        <v>36</v>
      </c>
      <c r="E142" s="64"/>
      <c r="F142" s="377"/>
    </row>
    <row r="143" spans="1:6" s="354" customFormat="1" x14ac:dyDescent="0.2">
      <c r="A143" s="719"/>
      <c r="B143" s="473"/>
      <c r="C143" s="473"/>
      <c r="D143" s="488"/>
      <c r="E143" s="64"/>
      <c r="F143" s="377"/>
    </row>
    <row r="144" spans="1:6" s="354" customFormat="1" x14ac:dyDescent="0.2">
      <c r="A144" s="719"/>
      <c r="B144" s="489"/>
      <c r="C144" s="489"/>
      <c r="D144" s="489"/>
      <c r="E144" s="64"/>
      <c r="F144" s="377"/>
    </row>
    <row r="145" spans="1:6" s="354" customFormat="1" x14ac:dyDescent="0.2">
      <c r="A145" s="366"/>
      <c r="B145" s="489"/>
      <c r="C145" s="489" t="s">
        <v>58</v>
      </c>
      <c r="D145" s="128" t="s">
        <v>3</v>
      </c>
      <c r="E145" s="64"/>
      <c r="F145" s="377"/>
    </row>
    <row r="146" spans="1:6" s="354" customFormat="1" x14ac:dyDescent="0.2">
      <c r="A146" s="366" t="s">
        <v>65</v>
      </c>
      <c r="B146" s="367">
        <v>0</v>
      </c>
      <c r="C146" s="588">
        <v>2.0000000000000001E-4</v>
      </c>
      <c r="D146" s="589">
        <f>SUM(B146*C146)</f>
        <v>0</v>
      </c>
      <c r="E146" s="64"/>
      <c r="F146" s="377"/>
    </row>
    <row r="147" spans="1:6" s="354" customFormat="1" x14ac:dyDescent="0.2">
      <c r="A147" s="366"/>
      <c r="B147" s="590"/>
      <c r="C147" s="489"/>
      <c r="D147" s="591"/>
      <c r="E147" s="64"/>
      <c r="F147" s="377"/>
    </row>
    <row r="148" spans="1:6" s="354" customFormat="1" x14ac:dyDescent="0.2">
      <c r="A148" s="64"/>
      <c r="B148" s="377"/>
      <c r="C148" s="377"/>
      <c r="D148" s="377"/>
      <c r="E148" s="64"/>
      <c r="F148" s="377"/>
    </row>
    <row r="149" spans="1:6" s="354" customFormat="1" x14ac:dyDescent="0.2">
      <c r="A149" s="64"/>
      <c r="B149" s="682" t="s">
        <v>80</v>
      </c>
      <c r="C149" s="682"/>
      <c r="D149" s="593">
        <f>D143+D146</f>
        <v>0</v>
      </c>
      <c r="E149" s="64"/>
      <c r="F149" s="377"/>
    </row>
    <row r="150" spans="1:6" s="354" customFormat="1" x14ac:dyDescent="0.2">
      <c r="A150" s="64"/>
      <c r="B150" s="377"/>
      <c r="C150" s="377"/>
      <c r="D150" s="377"/>
      <c r="E150" s="64"/>
      <c r="F150" s="377"/>
    </row>
    <row r="151" spans="1:6" s="354" customFormat="1" x14ac:dyDescent="0.2">
      <c r="A151" s="64"/>
      <c r="B151" s="377" t="s">
        <v>59</v>
      </c>
      <c r="C151" s="377"/>
      <c r="D151" s="377"/>
      <c r="E151" s="64"/>
      <c r="F151" s="377"/>
    </row>
    <row r="152" spans="1:6" s="354" customFormat="1" x14ac:dyDescent="0.2">
      <c r="A152" s="475" t="s">
        <v>34</v>
      </c>
      <c r="B152" s="653">
        <v>1</v>
      </c>
      <c r="C152" s="790">
        <v>0.75</v>
      </c>
      <c r="D152" s="377"/>
      <c r="E152" s="64"/>
      <c r="F152" s="377"/>
    </row>
    <row r="153" spans="1:6" s="354" customFormat="1" x14ac:dyDescent="0.2">
      <c r="A153" s="286" t="s">
        <v>68</v>
      </c>
      <c r="B153" s="653" t="s">
        <v>84</v>
      </c>
      <c r="C153" s="791"/>
      <c r="D153" s="377"/>
      <c r="E153" s="418"/>
      <c r="F153" s="377"/>
    </row>
    <row r="154" spans="1:6" s="354" customFormat="1" x14ac:dyDescent="0.2">
      <c r="A154" s="571"/>
      <c r="B154" s="489"/>
      <c r="C154" s="594"/>
      <c r="D154" s="377"/>
      <c r="E154" s="64"/>
      <c r="F154" s="377"/>
    </row>
    <row r="155" spans="1:6" s="354" customFormat="1" x14ac:dyDescent="0.2">
      <c r="A155" s="571"/>
      <c r="B155" s="714" t="s">
        <v>81</v>
      </c>
      <c r="C155" s="792"/>
      <c r="D155" s="589">
        <f>SUM(C152*D149)</f>
        <v>0</v>
      </c>
      <c r="E155" s="64"/>
      <c r="F155" s="377"/>
    </row>
    <row r="156" spans="1:6" s="354" customFormat="1" x14ac:dyDescent="0.2">
      <c r="A156" s="571"/>
      <c r="B156" s="489"/>
      <c r="C156" s="594"/>
      <c r="D156" s="377"/>
      <c r="E156" s="64"/>
      <c r="F156" s="377"/>
    </row>
    <row r="157" spans="1:6" s="354" customFormat="1" x14ac:dyDescent="0.2">
      <c r="A157" s="64"/>
      <c r="B157" s="377"/>
      <c r="C157" s="377"/>
      <c r="D157" s="377"/>
      <c r="E157" s="64"/>
      <c r="F157" s="377"/>
    </row>
    <row r="158" spans="1:6" s="354" customFormat="1" x14ac:dyDescent="0.2">
      <c r="A158" s="366" t="s">
        <v>82</v>
      </c>
      <c r="B158" s="712" t="s">
        <v>67</v>
      </c>
      <c r="C158" s="799"/>
      <c r="D158" s="596">
        <v>0</v>
      </c>
      <c r="E158" s="64"/>
      <c r="F158" s="377"/>
    </row>
    <row r="159" spans="1:6" s="354" customFormat="1" x14ac:dyDescent="0.2">
      <c r="A159" s="366"/>
      <c r="B159" s="597"/>
      <c r="C159" s="521"/>
      <c r="D159" s="591"/>
      <c r="E159" s="64"/>
      <c r="F159" s="377"/>
    </row>
    <row r="160" spans="1:6" s="354" customFormat="1" x14ac:dyDescent="0.2">
      <c r="A160" s="654" t="s">
        <v>138</v>
      </c>
      <c r="B160" s="590" t="s">
        <v>136</v>
      </c>
      <c r="C160" s="489" t="s">
        <v>137</v>
      </c>
      <c r="D160" s="591"/>
      <c r="E160" s="64"/>
      <c r="F160" s="377"/>
    </row>
    <row r="161" spans="1:6" s="354" customFormat="1" x14ac:dyDescent="0.2">
      <c r="A161" s="598" t="s">
        <v>133</v>
      </c>
      <c r="B161" s="367">
        <v>0</v>
      </c>
      <c r="C161" s="475">
        <v>4.4999999999999999E-4</v>
      </c>
      <c r="D161" s="589">
        <f>(B161*C161)</f>
        <v>0</v>
      </c>
      <c r="E161" s="64"/>
      <c r="F161" s="377"/>
    </row>
    <row r="162" spans="1:6" s="354" customFormat="1" x14ac:dyDescent="0.2">
      <c r="A162" s="598" t="s">
        <v>134</v>
      </c>
      <c r="B162" s="367">
        <v>0</v>
      </c>
      <c r="C162" s="475">
        <v>2E-3</v>
      </c>
      <c r="D162" s="589">
        <f>(B162*C162)</f>
        <v>0</v>
      </c>
      <c r="E162" s="655"/>
      <c r="F162" s="377"/>
    </row>
    <row r="163" spans="1:6" s="354" customFormat="1" x14ac:dyDescent="0.2">
      <c r="A163" s="598" t="s">
        <v>135</v>
      </c>
      <c r="B163" s="367">
        <v>0</v>
      </c>
      <c r="C163" s="475">
        <v>5.9999999999999995E-4</v>
      </c>
      <c r="D163" s="589">
        <f>(B163*C163)</f>
        <v>0</v>
      </c>
      <c r="E163" s="64"/>
      <c r="F163" s="377"/>
    </row>
    <row r="164" spans="1:6" s="354" customFormat="1" x14ac:dyDescent="0.2">
      <c r="A164" s="598" t="s">
        <v>579</v>
      </c>
      <c r="B164" s="367">
        <v>0</v>
      </c>
      <c r="C164" s="475">
        <v>3.5E-4</v>
      </c>
      <c r="D164" s="589">
        <f>(B164*C164)</f>
        <v>0</v>
      </c>
      <c r="E164" s="64"/>
      <c r="F164" s="377"/>
    </row>
    <row r="165" spans="1:6" s="354" customFormat="1" ht="13.5" thickBot="1" x14ac:dyDescent="0.25">
      <c r="A165" s="366"/>
      <c r="B165" s="656"/>
      <c r="C165" s="284"/>
      <c r="D165" s="603"/>
      <c r="E165" s="64"/>
      <c r="F165" s="377"/>
    </row>
    <row r="166" spans="1:6" s="354" customFormat="1" ht="13.5" thickBot="1" x14ac:dyDescent="0.25">
      <c r="A166" s="64"/>
      <c r="B166" s="64"/>
      <c r="C166" s="657" t="s">
        <v>179</v>
      </c>
      <c r="D166" s="658">
        <f>SUM(D155,D158,D161:D164)</f>
        <v>0</v>
      </c>
      <c r="E166" s="64"/>
      <c r="F166" s="377"/>
    </row>
    <row r="167" spans="1:6" s="354" customFormat="1" x14ac:dyDescent="0.2">
      <c r="A167" s="366"/>
      <c r="B167" s="284"/>
      <c r="C167" s="284"/>
      <c r="D167" s="604"/>
      <c r="E167" s="64"/>
      <c r="F167" s="377"/>
    </row>
    <row r="168" spans="1:6" s="354" customFormat="1" x14ac:dyDescent="0.2">
      <c r="A168" s="377" t="s">
        <v>379</v>
      </c>
      <c r="B168" s="553"/>
      <c r="C168" s="377"/>
      <c r="D168" s="377"/>
      <c r="E168" s="64"/>
      <c r="F168" s="377"/>
    </row>
    <row r="169" spans="1:6" s="354" customFormat="1" ht="13.5" thickBot="1" x14ac:dyDescent="0.25">
      <c r="A169" s="585"/>
      <c r="B169" s="585"/>
      <c r="C169" s="585"/>
      <c r="D169" s="585"/>
      <c r="E169" s="579"/>
      <c r="F169" s="377"/>
    </row>
    <row r="170" spans="1:6" s="354" customFormat="1" ht="13.5" thickBot="1" x14ac:dyDescent="0.25">
      <c r="A170" s="64"/>
      <c r="B170" s="418"/>
      <c r="C170" s="418"/>
      <c r="D170" s="64"/>
      <c r="E170" s="64"/>
      <c r="F170" s="377"/>
    </row>
    <row r="171" spans="1:6" s="354" customFormat="1" ht="13.5" thickBot="1" x14ac:dyDescent="0.25">
      <c r="A171" s="64"/>
      <c r="B171" s="418"/>
      <c r="C171" s="424" t="s">
        <v>442</v>
      </c>
      <c r="D171" s="491">
        <f>SUM(D155,D158,D161:D164)</f>
        <v>0</v>
      </c>
      <c r="E171" s="64"/>
      <c r="F171" s="377"/>
    </row>
    <row r="172" spans="1:6" s="354" customFormat="1" ht="13.5" thickBot="1" x14ac:dyDescent="0.25">
      <c r="A172" s="377"/>
      <c r="B172" s="377"/>
      <c r="C172" s="377"/>
      <c r="D172" s="377"/>
      <c r="E172" s="377"/>
      <c r="F172" s="377"/>
    </row>
    <row r="173" spans="1:6" s="354" customFormat="1" ht="13.5" thickBot="1" x14ac:dyDescent="0.25">
      <c r="A173" s="317" t="s">
        <v>111</v>
      </c>
      <c r="B173" s="322"/>
      <c r="C173" s="322"/>
      <c r="D173" s="322"/>
      <c r="E173" s="322"/>
      <c r="F173" s="516"/>
    </row>
    <row r="174" spans="1:6" s="354" customFormat="1" x14ac:dyDescent="0.2">
      <c r="A174" s="47" t="s">
        <v>31</v>
      </c>
      <c r="B174" s="64"/>
      <c r="C174" s="64"/>
      <c r="D174" s="64"/>
      <c r="E174" s="64"/>
      <c r="F174" s="377"/>
    </row>
    <row r="175" spans="1:6" s="354" customFormat="1" x14ac:dyDescent="0.2">
      <c r="A175" s="64"/>
      <c r="B175" s="47" t="s">
        <v>32</v>
      </c>
      <c r="C175" s="47" t="s">
        <v>33</v>
      </c>
      <c r="D175" s="587" t="s">
        <v>36</v>
      </c>
      <c r="E175" s="64"/>
      <c r="F175" s="377"/>
    </row>
    <row r="176" spans="1:6" s="354" customFormat="1" x14ac:dyDescent="0.2">
      <c r="A176" s="795"/>
      <c r="B176" s="473"/>
      <c r="C176" s="473"/>
      <c r="D176" s="488"/>
      <c r="E176" s="64"/>
      <c r="F176" s="377"/>
    </row>
    <row r="177" spans="1:6" s="354" customFormat="1" ht="13.5" thickBot="1" x14ac:dyDescent="0.25">
      <c r="A177" s="796"/>
      <c r="B177" s="284"/>
      <c r="C177" s="284"/>
      <c r="D177" s="284"/>
      <c r="E177" s="64"/>
      <c r="F177" s="377"/>
    </row>
    <row r="178" spans="1:6" s="354" customFormat="1" ht="13.5" thickBot="1" x14ac:dyDescent="0.25">
      <c r="A178" s="553"/>
      <c r="B178" s="418" t="s">
        <v>59</v>
      </c>
      <c r="C178" s="377"/>
      <c r="D178" s="659">
        <v>0</v>
      </c>
      <c r="E178" s="64"/>
      <c r="F178" s="377"/>
    </row>
    <row r="179" spans="1:6" s="354" customFormat="1" ht="13.5" thickBot="1" x14ac:dyDescent="0.25">
      <c r="A179" s="418" t="s">
        <v>59</v>
      </c>
      <c r="B179" s="377"/>
      <c r="C179" s="571"/>
      <c r="D179" s="377"/>
      <c r="E179" s="64"/>
      <c r="F179" s="377"/>
    </row>
    <row r="180" spans="1:6" s="354" customFormat="1" x14ac:dyDescent="0.2">
      <c r="A180" s="660" t="s">
        <v>34</v>
      </c>
      <c r="B180" s="661">
        <v>1</v>
      </c>
      <c r="C180" s="571"/>
      <c r="E180" s="64"/>
      <c r="F180" s="377"/>
    </row>
    <row r="181" spans="1:6" s="354" customFormat="1" ht="13.5" thickBot="1" x14ac:dyDescent="0.25">
      <c r="A181" s="662" t="s">
        <v>64</v>
      </c>
      <c r="B181" s="663" t="s">
        <v>66</v>
      </c>
      <c r="C181" s="571"/>
      <c r="D181" s="377"/>
      <c r="E181" s="64"/>
      <c r="F181" s="377"/>
    </row>
    <row r="182" spans="1:6" s="354" customFormat="1" ht="13.5" thickBot="1" x14ac:dyDescent="0.25">
      <c r="A182" s="553"/>
      <c r="B182" s="64"/>
      <c r="C182" s="64"/>
      <c r="D182" s="377"/>
      <c r="E182" s="64"/>
      <c r="F182" s="377"/>
    </row>
    <row r="183" spans="1:6" s="354" customFormat="1" ht="13.5" thickBot="1" x14ac:dyDescent="0.25">
      <c r="A183" s="553"/>
      <c r="B183" s="64"/>
      <c r="C183" s="664" t="s">
        <v>5</v>
      </c>
      <c r="D183" s="665">
        <f>D178*D176</f>
        <v>0</v>
      </c>
      <c r="E183" s="64"/>
      <c r="F183" s="377"/>
    </row>
    <row r="184" spans="1:6" s="354" customFormat="1" x14ac:dyDescent="0.2">
      <c r="A184" s="553"/>
      <c r="B184" s="64"/>
      <c r="C184" s="366"/>
      <c r="D184" s="489"/>
      <c r="E184" s="64"/>
      <c r="F184" s="377"/>
    </row>
    <row r="185" spans="1:6" s="354" customFormat="1" x14ac:dyDescent="0.2">
      <c r="A185" s="377"/>
      <c r="B185" s="377"/>
      <c r="C185" s="377"/>
      <c r="D185" s="377"/>
      <c r="E185" s="64"/>
      <c r="F185" s="377"/>
    </row>
    <row r="186" spans="1:6" s="354" customFormat="1" ht="13.5" thickBot="1" x14ac:dyDescent="0.25">
      <c r="A186" s="128" t="s">
        <v>37</v>
      </c>
      <c r="B186" s="128" t="s">
        <v>36</v>
      </c>
      <c r="C186" s="128" t="s">
        <v>33</v>
      </c>
      <c r="D186" s="489"/>
      <c r="E186" s="64"/>
      <c r="F186" s="377"/>
    </row>
    <row r="187" spans="1:6" s="354" customFormat="1" x14ac:dyDescent="0.2">
      <c r="A187" s="492" t="s">
        <v>38</v>
      </c>
      <c r="B187" s="362">
        <v>15</v>
      </c>
      <c r="C187" s="666" t="s">
        <v>34</v>
      </c>
      <c r="D187" s="569">
        <v>1</v>
      </c>
      <c r="E187" s="64"/>
      <c r="F187" s="377"/>
    </row>
    <row r="188" spans="1:6" s="354" customFormat="1" x14ac:dyDescent="0.2">
      <c r="A188" s="493" t="s">
        <v>227</v>
      </c>
      <c r="B188" s="494">
        <v>10</v>
      </c>
      <c r="C188" s="667" t="s">
        <v>71</v>
      </c>
      <c r="D188" s="668">
        <v>0.75</v>
      </c>
      <c r="E188" s="64"/>
      <c r="F188" s="377"/>
    </row>
    <row r="189" spans="1:6" s="354" customFormat="1" ht="13.5" thickBot="1" x14ac:dyDescent="0.25">
      <c r="A189" s="495" t="s">
        <v>226</v>
      </c>
      <c r="B189" s="363">
        <v>5</v>
      </c>
      <c r="C189" s="669"/>
      <c r="D189" s="670"/>
      <c r="E189" s="64"/>
      <c r="F189" s="377"/>
    </row>
    <row r="190" spans="1:6" s="354" customFormat="1" x14ac:dyDescent="0.2">
      <c r="A190" s="377"/>
      <c r="B190" s="377"/>
      <c r="C190" s="377"/>
      <c r="D190" s="377"/>
      <c r="E190" s="64"/>
      <c r="F190" s="377"/>
    </row>
    <row r="191" spans="1:6" s="354" customFormat="1" ht="13.5" thickBot="1" x14ac:dyDescent="0.25">
      <c r="A191" s="64"/>
      <c r="B191" s="284"/>
      <c r="C191" s="571"/>
      <c r="D191" s="64"/>
      <c r="E191" s="64"/>
      <c r="F191" s="377"/>
    </row>
    <row r="192" spans="1:6" s="354" customFormat="1" ht="13.5" thickBot="1" x14ac:dyDescent="0.25">
      <c r="A192" s="579"/>
      <c r="B192" s="579"/>
      <c r="C192" s="156" t="s">
        <v>443</v>
      </c>
      <c r="D192" s="671">
        <f>D183</f>
        <v>0</v>
      </c>
      <c r="E192" s="579"/>
      <c r="F192" s="377"/>
    </row>
    <row r="193" spans="1:6" s="354" customFormat="1" ht="13.5" thickBot="1" x14ac:dyDescent="0.25">
      <c r="A193" s="64"/>
      <c r="B193" s="64"/>
      <c r="C193" s="64"/>
      <c r="D193" s="507"/>
      <c r="E193" s="64"/>
      <c r="F193" s="377"/>
    </row>
    <row r="194" spans="1:6" s="354" customFormat="1" ht="13.5" thickBot="1" x14ac:dyDescent="0.25">
      <c r="A194" s="317" t="s">
        <v>112</v>
      </c>
      <c r="B194" s="322"/>
      <c r="C194" s="322"/>
      <c r="D194" s="322"/>
      <c r="E194" s="322"/>
      <c r="F194" s="516"/>
    </row>
    <row r="195" spans="1:6" s="354" customFormat="1" x14ac:dyDescent="0.2">
      <c r="A195" s="64"/>
      <c r="B195" s="64"/>
      <c r="C195" s="64"/>
      <c r="D195" s="507"/>
      <c r="E195" s="64"/>
      <c r="F195" s="377"/>
    </row>
    <row r="196" spans="1:6" s="354" customFormat="1" x14ac:dyDescent="0.2">
      <c r="A196" s="100" t="s">
        <v>113</v>
      </c>
      <c r="B196" s="64"/>
      <c r="C196" s="64"/>
      <c r="D196" s="507"/>
      <c r="E196" s="64"/>
      <c r="F196" s="377"/>
    </row>
    <row r="197" spans="1:6" s="354" customFormat="1" x14ac:dyDescent="0.2">
      <c r="A197" s="64" t="s">
        <v>115</v>
      </c>
      <c r="B197" s="284" t="s">
        <v>79</v>
      </c>
      <c r="C197" s="284"/>
      <c r="D197" s="507" t="s">
        <v>15</v>
      </c>
      <c r="E197" s="64"/>
      <c r="F197" s="377"/>
    </row>
    <row r="198" spans="1:6" s="354" customFormat="1" x14ac:dyDescent="0.2">
      <c r="A198" s="532"/>
      <c r="B198" s="293"/>
      <c r="C198" s="508"/>
      <c r="D198" s="301"/>
      <c r="E198" s="64"/>
      <c r="F198" s="377"/>
    </row>
    <row r="199" spans="1:6" s="354" customFormat="1" x14ac:dyDescent="0.2">
      <c r="A199" s="532"/>
      <c r="B199" s="293"/>
      <c r="C199" s="508"/>
      <c r="D199" s="301"/>
      <c r="E199" s="64"/>
      <c r="F199" s="377"/>
    </row>
    <row r="200" spans="1:6" s="354" customFormat="1" ht="13.5" thickBot="1" x14ac:dyDescent="0.25">
      <c r="A200" s="607"/>
      <c r="B200" s="293"/>
      <c r="C200" s="508"/>
      <c r="D200" s="301"/>
      <c r="E200" s="64"/>
      <c r="F200" s="377"/>
    </row>
    <row r="201" spans="1:6" s="354" customFormat="1" ht="13.5" thickBot="1" x14ac:dyDescent="0.25">
      <c r="A201" s="509" t="s">
        <v>174</v>
      </c>
      <c r="B201" s="64"/>
      <c r="C201" s="64"/>
      <c r="D201" s="507"/>
      <c r="E201" s="64"/>
      <c r="F201" s="377"/>
    </row>
    <row r="202" spans="1:6" s="354" customFormat="1" x14ac:dyDescent="0.2">
      <c r="A202" s="64"/>
      <c r="B202" s="64"/>
      <c r="C202" s="64"/>
      <c r="D202" s="507"/>
      <c r="E202" s="64"/>
      <c r="F202" s="377"/>
    </row>
    <row r="203" spans="1:6" s="354" customFormat="1" x14ac:dyDescent="0.2">
      <c r="A203" s="100" t="s">
        <v>114</v>
      </c>
      <c r="B203" s="64"/>
      <c r="C203" s="64"/>
      <c r="D203" s="507"/>
      <c r="E203" s="64"/>
      <c r="F203" s="377"/>
    </row>
    <row r="204" spans="1:6" s="354" customFormat="1" x14ac:dyDescent="0.2">
      <c r="A204" s="64" t="s">
        <v>116</v>
      </c>
      <c r="B204" s="284" t="s">
        <v>79</v>
      </c>
      <c r="C204" s="284"/>
      <c r="D204" s="507" t="s">
        <v>15</v>
      </c>
      <c r="E204" s="64"/>
      <c r="F204" s="377"/>
    </row>
    <row r="205" spans="1:6" s="354" customFormat="1" x14ac:dyDescent="0.2">
      <c r="A205" s="519"/>
      <c r="B205" s="301"/>
      <c r="C205" s="510"/>
      <c r="D205" s="301"/>
      <c r="E205" s="64"/>
      <c r="F205" s="377"/>
    </row>
    <row r="206" spans="1:6" s="354" customFormat="1" x14ac:dyDescent="0.2">
      <c r="A206" s="519"/>
      <c r="B206" s="301"/>
      <c r="C206" s="510"/>
      <c r="D206" s="301"/>
      <c r="E206" s="64"/>
      <c r="F206" s="377"/>
    </row>
    <row r="207" spans="1:6" s="354" customFormat="1" ht="13.5" thickBot="1" x14ac:dyDescent="0.25">
      <c r="A207" s="607"/>
      <c r="B207" s="301"/>
      <c r="C207" s="510"/>
      <c r="D207" s="301"/>
      <c r="E207" s="64"/>
      <c r="F207" s="377"/>
    </row>
    <row r="208" spans="1:6" s="354" customFormat="1" ht="13.5" thickBot="1" x14ac:dyDescent="0.25">
      <c r="A208" s="509" t="s">
        <v>145</v>
      </c>
      <c r="B208" s="284"/>
      <c r="C208" s="284"/>
      <c r="D208" s="507"/>
      <c r="E208" s="64"/>
      <c r="F208" s="377"/>
    </row>
    <row r="209" spans="1:6" s="354" customFormat="1" x14ac:dyDescent="0.2">
      <c r="A209" s="64"/>
      <c r="B209" s="284"/>
      <c r="C209" s="284"/>
      <c r="D209" s="507"/>
      <c r="E209" s="64"/>
      <c r="F209" s="377"/>
    </row>
    <row r="210" spans="1:6" s="354" customFormat="1" x14ac:dyDescent="0.2">
      <c r="A210" s="100" t="s">
        <v>117</v>
      </c>
      <c r="B210" s="284"/>
      <c r="C210" s="284"/>
      <c r="D210" s="507"/>
      <c r="E210" s="64"/>
      <c r="F210" s="377"/>
    </row>
    <row r="211" spans="1:6" s="354" customFormat="1" ht="25.5" x14ac:dyDescent="0.2">
      <c r="A211" s="300" t="s">
        <v>491</v>
      </c>
      <c r="B211" s="284" t="s">
        <v>52</v>
      </c>
      <c r="C211" s="284"/>
      <c r="D211" s="507" t="s">
        <v>15</v>
      </c>
      <c r="E211" s="64"/>
      <c r="F211" s="377"/>
    </row>
    <row r="212" spans="1:6" s="354" customFormat="1" x14ac:dyDescent="0.2">
      <c r="A212" s="519"/>
      <c r="B212" s="428"/>
      <c r="C212" s="511"/>
      <c r="D212" s="301"/>
      <c r="E212" s="64"/>
      <c r="F212" s="377"/>
    </row>
    <row r="213" spans="1:6" s="354" customFormat="1" x14ac:dyDescent="0.2">
      <c r="A213" s="519"/>
      <c r="B213" s="428"/>
      <c r="C213" s="511"/>
      <c r="D213" s="301"/>
      <c r="E213" s="64"/>
      <c r="F213" s="377"/>
    </row>
    <row r="214" spans="1:6" s="354" customFormat="1" x14ac:dyDescent="0.2">
      <c r="A214" s="519"/>
      <c r="B214" s="428"/>
      <c r="C214" s="511"/>
      <c r="D214" s="301"/>
      <c r="E214" s="64"/>
      <c r="F214" s="377"/>
    </row>
    <row r="215" spans="1:6" s="354" customFormat="1" x14ac:dyDescent="0.2">
      <c r="A215" s="519"/>
      <c r="B215" s="428"/>
      <c r="C215" s="511"/>
      <c r="D215" s="301"/>
      <c r="E215" s="64"/>
      <c r="F215" s="377"/>
    </row>
    <row r="216" spans="1:6" s="354" customFormat="1" ht="13.5" thickBot="1" x14ac:dyDescent="0.25">
      <c r="A216" s="607"/>
      <c r="B216" s="428"/>
      <c r="C216" s="511"/>
      <c r="D216" s="301"/>
      <c r="E216" s="64"/>
      <c r="F216" s="377"/>
    </row>
    <row r="217" spans="1:6" s="354" customFormat="1" ht="13.5" thickBot="1" x14ac:dyDescent="0.25">
      <c r="A217" s="509" t="s">
        <v>146</v>
      </c>
      <c r="B217" s="284"/>
      <c r="C217" s="284"/>
      <c r="D217" s="507"/>
      <c r="E217" s="64"/>
      <c r="F217" s="377"/>
    </row>
    <row r="218" spans="1:6" s="354" customFormat="1" x14ac:dyDescent="0.2">
      <c r="A218" s="64"/>
      <c r="B218" s="284"/>
      <c r="C218" s="284"/>
      <c r="D218" s="507"/>
      <c r="E218" s="64"/>
      <c r="F218" s="377"/>
    </row>
    <row r="219" spans="1:6" s="354" customFormat="1" x14ac:dyDescent="0.2">
      <c r="A219" s="100" t="s">
        <v>285</v>
      </c>
      <c r="B219" s="284"/>
      <c r="C219" s="284"/>
      <c r="D219" s="507"/>
      <c r="E219" s="64"/>
      <c r="F219" s="377"/>
    </row>
    <row r="220" spans="1:6" s="354" customFormat="1" x14ac:dyDescent="0.2">
      <c r="A220" s="64" t="s">
        <v>148</v>
      </c>
      <c r="B220" s="284" t="s">
        <v>52</v>
      </c>
      <c r="C220" s="284"/>
      <c r="D220" s="507" t="s">
        <v>15</v>
      </c>
      <c r="E220" s="64"/>
      <c r="F220" s="377"/>
    </row>
    <row r="221" spans="1:6" s="354" customFormat="1" x14ac:dyDescent="0.2">
      <c r="A221" s="519"/>
      <c r="B221" s="428"/>
      <c r="C221" s="511"/>
      <c r="D221" s="301"/>
      <c r="E221" s="64"/>
      <c r="F221" s="377"/>
    </row>
    <row r="222" spans="1:6" s="354" customFormat="1" x14ac:dyDescent="0.2">
      <c r="A222" s="519"/>
      <c r="B222" s="428"/>
      <c r="C222" s="511"/>
      <c r="D222" s="301"/>
      <c r="E222" s="64"/>
      <c r="F222" s="377"/>
    </row>
    <row r="223" spans="1:6" s="354" customFormat="1" x14ac:dyDescent="0.2">
      <c r="A223" s="519"/>
      <c r="B223" s="428"/>
      <c r="C223" s="511"/>
      <c r="D223" s="301"/>
      <c r="E223" s="64"/>
      <c r="F223" s="377"/>
    </row>
    <row r="224" spans="1:6" s="354" customFormat="1" x14ac:dyDescent="0.2">
      <c r="A224" s="519"/>
      <c r="B224" s="428"/>
      <c r="C224" s="511"/>
      <c r="D224" s="301"/>
      <c r="E224" s="64"/>
      <c r="F224" s="377"/>
    </row>
    <row r="225" spans="1:6" s="354" customFormat="1" x14ac:dyDescent="0.2">
      <c r="A225" s="519"/>
      <c r="B225" s="428"/>
      <c r="C225" s="511"/>
      <c r="D225" s="301"/>
      <c r="E225" s="64"/>
      <c r="F225" s="377"/>
    </row>
    <row r="226" spans="1:6" s="354" customFormat="1" x14ac:dyDescent="0.2">
      <c r="A226" s="519"/>
      <c r="B226" s="428"/>
      <c r="C226" s="511"/>
      <c r="D226" s="301"/>
      <c r="E226" s="64"/>
      <c r="F226" s="377"/>
    </row>
    <row r="227" spans="1:6" s="354" customFormat="1" x14ac:dyDescent="0.2">
      <c r="A227" s="519"/>
      <c r="B227" s="428"/>
      <c r="C227" s="511"/>
      <c r="D227" s="301"/>
      <c r="E227" s="64"/>
      <c r="F227" s="377"/>
    </row>
    <row r="228" spans="1:6" s="354" customFormat="1" x14ac:dyDescent="0.2">
      <c r="A228" s="519"/>
      <c r="B228" s="428"/>
      <c r="C228" s="511"/>
      <c r="D228" s="301"/>
      <c r="E228" s="64"/>
      <c r="F228" s="377"/>
    </row>
    <row r="229" spans="1:6" s="354" customFormat="1" x14ac:dyDescent="0.2">
      <c r="A229" s="519"/>
      <c r="B229" s="428"/>
      <c r="C229" s="511"/>
      <c r="D229" s="301"/>
      <c r="E229" s="64"/>
      <c r="F229" s="377"/>
    </row>
    <row r="230" spans="1:6" s="354" customFormat="1" x14ac:dyDescent="0.2">
      <c r="A230" s="519"/>
      <c r="B230" s="428"/>
      <c r="C230" s="511"/>
      <c r="D230" s="301"/>
      <c r="E230" s="64"/>
      <c r="F230" s="377"/>
    </row>
    <row r="231" spans="1:6" s="354" customFormat="1" x14ac:dyDescent="0.2">
      <c r="A231" s="519"/>
      <c r="B231" s="428"/>
      <c r="C231" s="511"/>
      <c r="D231" s="301"/>
      <c r="E231" s="64"/>
      <c r="F231" s="377"/>
    </row>
    <row r="232" spans="1:6" s="354" customFormat="1" x14ac:dyDescent="0.2">
      <c r="A232" s="519"/>
      <c r="B232" s="428"/>
      <c r="C232" s="511"/>
      <c r="D232" s="301"/>
      <c r="E232" s="64"/>
      <c r="F232" s="377"/>
    </row>
    <row r="233" spans="1:6" s="354" customFormat="1" x14ac:dyDescent="0.2">
      <c r="A233" s="519"/>
      <c r="B233" s="428"/>
      <c r="C233" s="511"/>
      <c r="D233" s="301"/>
      <c r="E233" s="64"/>
      <c r="F233" s="377"/>
    </row>
    <row r="234" spans="1:6" s="354" customFormat="1" x14ac:dyDescent="0.2">
      <c r="A234" s="519"/>
      <c r="B234" s="428"/>
      <c r="C234" s="511"/>
      <c r="D234" s="301"/>
      <c r="E234" s="64"/>
      <c r="F234" s="377"/>
    </row>
    <row r="235" spans="1:6" s="354" customFormat="1" x14ac:dyDescent="0.2">
      <c r="A235" s="519"/>
      <c r="B235" s="428"/>
      <c r="C235" s="511"/>
      <c r="D235" s="301"/>
      <c r="E235" s="64"/>
      <c r="F235" s="377"/>
    </row>
    <row r="236" spans="1:6" s="354" customFormat="1" x14ac:dyDescent="0.2">
      <c r="A236" s="519"/>
      <c r="B236" s="428"/>
      <c r="C236" s="511"/>
      <c r="D236" s="301"/>
      <c r="E236" s="64"/>
      <c r="F236" s="377"/>
    </row>
    <row r="237" spans="1:6" s="354" customFormat="1" ht="13.5" thickBot="1" x14ac:dyDescent="0.25">
      <c r="A237" s="607"/>
      <c r="B237" s="428"/>
      <c r="C237" s="511"/>
      <c r="D237" s="301"/>
      <c r="E237" s="64"/>
      <c r="F237" s="377"/>
    </row>
    <row r="238" spans="1:6" s="354" customFormat="1" ht="13.5" thickBot="1" x14ac:dyDescent="0.25">
      <c r="A238" s="512" t="s">
        <v>574</v>
      </c>
      <c r="B238" s="284"/>
      <c r="C238" s="284"/>
      <c r="D238" s="507"/>
      <c r="E238" s="64"/>
      <c r="F238" s="377"/>
    </row>
    <row r="239" spans="1:6" s="354" customFormat="1" ht="13.5" thickBot="1" x14ac:dyDescent="0.25">
      <c r="A239" s="64"/>
      <c r="B239" s="64"/>
      <c r="C239" s="53" t="s">
        <v>444</v>
      </c>
      <c r="D239" s="513">
        <f>SUM(D198:D200,D205:D207,D212:D216,D221:D237)</f>
        <v>0</v>
      </c>
      <c r="E239" s="64"/>
      <c r="F239" s="377"/>
    </row>
    <row r="240" spans="1:6" s="354" customFormat="1" x14ac:dyDescent="0.2">
      <c r="A240" s="64"/>
      <c r="B240" s="64"/>
      <c r="C240" s="108"/>
      <c r="D240" s="514"/>
      <c r="E240" s="64"/>
      <c r="F240" s="377"/>
    </row>
    <row r="241" spans="1:6" s="354" customFormat="1" x14ac:dyDescent="0.2">
      <c r="A241" s="64"/>
      <c r="B241" s="64"/>
      <c r="C241" s="108"/>
      <c r="D241" s="514"/>
      <c r="E241" s="64"/>
      <c r="F241" s="377"/>
    </row>
    <row r="242" spans="1:6" s="354" customFormat="1" x14ac:dyDescent="0.2">
      <c r="A242" s="64"/>
      <c r="B242" s="64"/>
      <c r="C242" s="108"/>
      <c r="D242" s="514"/>
      <c r="E242" s="64"/>
      <c r="F242" s="377"/>
    </row>
    <row r="243" spans="1:6" s="354" customFormat="1" x14ac:dyDescent="0.2">
      <c r="A243" s="64"/>
      <c r="B243" s="64"/>
      <c r="C243" s="108"/>
      <c r="D243" s="514"/>
      <c r="E243" s="64"/>
      <c r="F243" s="377"/>
    </row>
    <row r="244" spans="1:6" s="354" customFormat="1" x14ac:dyDescent="0.2">
      <c r="A244" s="64"/>
      <c r="B244" s="64"/>
      <c r="C244" s="108"/>
      <c r="D244" s="514"/>
      <c r="E244" s="64"/>
      <c r="F244" s="377"/>
    </row>
    <row r="245" spans="1:6" s="354" customFormat="1" x14ac:dyDescent="0.2">
      <c r="A245" s="64"/>
      <c r="B245" s="64"/>
      <c r="C245" s="108"/>
      <c r="D245" s="514"/>
      <c r="E245" s="64"/>
      <c r="F245" s="377"/>
    </row>
    <row r="246" spans="1:6" s="354" customFormat="1" x14ac:dyDescent="0.2">
      <c r="A246" s="64"/>
      <c r="B246" s="64"/>
      <c r="C246" s="108"/>
      <c r="D246" s="514"/>
      <c r="E246" s="64"/>
      <c r="F246" s="377"/>
    </row>
    <row r="247" spans="1:6" s="354" customFormat="1" x14ac:dyDescent="0.2">
      <c r="A247" s="64"/>
      <c r="B247" s="64"/>
      <c r="C247" s="108"/>
      <c r="D247" s="514"/>
      <c r="E247" s="64"/>
      <c r="F247" s="377"/>
    </row>
    <row r="248" spans="1:6" s="354" customFormat="1" x14ac:dyDescent="0.2">
      <c r="A248" s="64"/>
      <c r="B248" s="64"/>
      <c r="C248" s="108"/>
      <c r="D248" s="514"/>
      <c r="E248" s="64"/>
      <c r="F248" s="377"/>
    </row>
    <row r="249" spans="1:6" s="354" customFormat="1" x14ac:dyDescent="0.2">
      <c r="A249" s="64"/>
      <c r="B249" s="64"/>
      <c r="C249" s="108"/>
      <c r="D249" s="514"/>
      <c r="E249" s="64"/>
      <c r="F249" s="377"/>
    </row>
    <row r="250" spans="1:6" s="354" customFormat="1" x14ac:dyDescent="0.2">
      <c r="A250" s="64"/>
      <c r="B250" s="64"/>
      <c r="C250" s="108"/>
      <c r="D250" s="514"/>
      <c r="E250" s="64"/>
      <c r="F250" s="377"/>
    </row>
    <row r="251" spans="1:6" s="354" customFormat="1" ht="13.5" thickBot="1" x14ac:dyDescent="0.25">
      <c r="A251" s="64"/>
      <c r="B251" s="64"/>
      <c r="C251" s="108"/>
      <c r="D251" s="514"/>
      <c r="E251" s="64"/>
      <c r="F251" s="377"/>
    </row>
    <row r="252" spans="1:6" s="354" customFormat="1" ht="13.5" thickBot="1" x14ac:dyDescent="0.25">
      <c r="A252" s="317" t="s">
        <v>358</v>
      </c>
      <c r="B252" s="322"/>
      <c r="C252" s="322"/>
      <c r="D252" s="322"/>
      <c r="E252" s="64"/>
      <c r="F252" s="377"/>
    </row>
    <row r="253" spans="1:6" s="354" customFormat="1" x14ac:dyDescent="0.2">
      <c r="A253" s="64"/>
      <c r="B253" s="64"/>
      <c r="C253" s="64"/>
      <c r="D253" s="64"/>
      <c r="E253" s="64"/>
      <c r="F253" s="377"/>
    </row>
    <row r="254" spans="1:6" s="354" customFormat="1" x14ac:dyDescent="0.2">
      <c r="A254" s="64"/>
      <c r="B254" s="64"/>
      <c r="C254" s="64"/>
      <c r="D254" s="64"/>
      <c r="E254" s="64"/>
      <c r="F254" s="377"/>
    </row>
    <row r="255" spans="1:6" s="354" customFormat="1" x14ac:dyDescent="0.2">
      <c r="A255" s="349" t="s">
        <v>126</v>
      </c>
      <c r="B255" s="672" t="s">
        <v>79</v>
      </c>
      <c r="C255" s="672" t="s">
        <v>37</v>
      </c>
      <c r="D255" s="672" t="s">
        <v>15</v>
      </c>
      <c r="E255" s="64"/>
      <c r="F255" s="377"/>
    </row>
    <row r="256" spans="1:6" s="354" customFormat="1" x14ac:dyDescent="0.2">
      <c r="A256" s="519"/>
      <c r="B256" s="294"/>
      <c r="C256" s="473"/>
      <c r="D256" s="473"/>
      <c r="E256" s="64"/>
      <c r="F256" s="377"/>
    </row>
    <row r="257" spans="1:6" s="354" customFormat="1" x14ac:dyDescent="0.2">
      <c r="A257" s="519"/>
      <c r="B257" s="294"/>
      <c r="C257" s="294"/>
      <c r="D257" s="473"/>
      <c r="E257" s="64"/>
      <c r="F257" s="377"/>
    </row>
    <row r="258" spans="1:6" s="354" customFormat="1" ht="13.5" thickBot="1" x14ac:dyDescent="0.25">
      <c r="A258" s="64"/>
      <c r="B258" s="64"/>
      <c r="C258" s="64"/>
      <c r="D258" s="64"/>
      <c r="E258" s="64"/>
      <c r="F258" s="377"/>
    </row>
    <row r="259" spans="1:6" s="354" customFormat="1" x14ac:dyDescent="0.2">
      <c r="A259" s="797" t="s">
        <v>161</v>
      </c>
      <c r="B259" s="798"/>
      <c r="C259" s="339">
        <v>40</v>
      </c>
      <c r="D259" s="64"/>
      <c r="E259" s="64"/>
      <c r="F259" s="377"/>
    </row>
    <row r="260" spans="1:6" s="354" customFormat="1" ht="13.5" thickBot="1" x14ac:dyDescent="0.25">
      <c r="A260" s="793" t="s">
        <v>162</v>
      </c>
      <c r="B260" s="794"/>
      <c r="C260" s="340">
        <v>20</v>
      </c>
      <c r="D260" s="64"/>
      <c r="E260" s="64"/>
      <c r="F260" s="377"/>
    </row>
    <row r="261" spans="1:6" s="354" customFormat="1" x14ac:dyDescent="0.2">
      <c r="A261" s="418"/>
      <c r="B261" s="418"/>
      <c r="C261" s="284"/>
      <c r="D261" s="418"/>
      <c r="E261" s="64"/>
      <c r="F261" s="377"/>
    </row>
    <row r="262" spans="1:6" s="354" customFormat="1" x14ac:dyDescent="0.2">
      <c r="A262" s="105" t="s">
        <v>166</v>
      </c>
      <c r="B262" s="284" t="s">
        <v>79</v>
      </c>
      <c r="C262" s="284" t="s">
        <v>169</v>
      </c>
      <c r="D262" s="284" t="s">
        <v>15</v>
      </c>
      <c r="E262" s="64"/>
      <c r="F262" s="377"/>
    </row>
    <row r="263" spans="1:6" s="354" customFormat="1" x14ac:dyDescent="0.2">
      <c r="A263" s="519"/>
      <c r="B263" s="473"/>
      <c r="C263" s="515"/>
      <c r="D263" s="473"/>
      <c r="E263" s="64"/>
      <c r="F263" s="377"/>
    </row>
    <row r="264" spans="1:6" s="354" customFormat="1" x14ac:dyDescent="0.2">
      <c r="A264" s="519"/>
      <c r="B264" s="473"/>
      <c r="C264" s="515"/>
      <c r="D264" s="473"/>
      <c r="E264" s="64"/>
      <c r="F264" s="377"/>
    </row>
    <row r="265" spans="1:6" s="354" customFormat="1" x14ac:dyDescent="0.2">
      <c r="A265" s="64"/>
      <c r="B265" s="284"/>
      <c r="C265" s="284"/>
      <c r="D265" s="284"/>
      <c r="E265" s="64"/>
      <c r="F265" s="377"/>
    </row>
    <row r="266" spans="1:6" s="354" customFormat="1" x14ac:dyDescent="0.2">
      <c r="A266" s="100" t="s">
        <v>167</v>
      </c>
      <c r="B266" s="284" t="s">
        <v>79</v>
      </c>
      <c r="C266" s="284" t="s">
        <v>169</v>
      </c>
      <c r="D266" s="284" t="s">
        <v>15</v>
      </c>
      <c r="E266" s="64"/>
      <c r="F266" s="377"/>
    </row>
    <row r="267" spans="1:6" s="354" customFormat="1" x14ac:dyDescent="0.2">
      <c r="A267" s="519"/>
      <c r="B267" s="473"/>
      <c r="C267" s="515"/>
      <c r="D267" s="473"/>
      <c r="E267" s="64"/>
      <c r="F267" s="377"/>
    </row>
    <row r="268" spans="1:6" s="354" customFormat="1" x14ac:dyDescent="0.2">
      <c r="A268" s="519"/>
      <c r="B268" s="473"/>
      <c r="C268" s="515"/>
      <c r="D268" s="473"/>
      <c r="E268" s="64"/>
      <c r="F268" s="377"/>
    </row>
    <row r="269" spans="1:6" s="354" customFormat="1" x14ac:dyDescent="0.2">
      <c r="A269" s="679"/>
      <c r="B269" s="511"/>
      <c r="C269" s="680"/>
      <c r="D269" s="511"/>
      <c r="E269" s="64"/>
      <c r="F269" s="377"/>
    </row>
    <row r="270" spans="1:6" s="354" customFormat="1" x14ac:dyDescent="0.2">
      <c r="A270" s="100" t="s">
        <v>168</v>
      </c>
      <c r="B270" s="284" t="s">
        <v>79</v>
      </c>
      <c r="C270" s="284" t="s">
        <v>169</v>
      </c>
      <c r="D270" s="284" t="s">
        <v>15</v>
      </c>
      <c r="E270" s="64"/>
      <c r="F270" s="377"/>
    </row>
    <row r="271" spans="1:6" s="354" customFormat="1" x14ac:dyDescent="0.2">
      <c r="A271" s="294"/>
      <c r="B271" s="294"/>
      <c r="C271" s="515"/>
      <c r="D271" s="473"/>
      <c r="E271" s="64"/>
      <c r="F271" s="377"/>
    </row>
    <row r="272" spans="1:6" s="354" customFormat="1" x14ac:dyDescent="0.2">
      <c r="A272" s="294"/>
      <c r="B272" s="294"/>
      <c r="C272" s="515"/>
      <c r="D272" s="473"/>
      <c r="E272" s="64"/>
      <c r="F272" s="377"/>
    </row>
    <row r="273" spans="1:6" s="354" customFormat="1" x14ac:dyDescent="0.2">
      <c r="A273" s="64"/>
      <c r="B273" s="64"/>
      <c r="C273" s="64"/>
      <c r="D273" s="64"/>
      <c r="E273" s="64"/>
      <c r="F273" s="377"/>
    </row>
    <row r="274" spans="1:6" s="354" customFormat="1" ht="13.5" thickBot="1" x14ac:dyDescent="0.25">
      <c r="A274" s="284" t="s">
        <v>163</v>
      </c>
      <c r="B274" s="284" t="s">
        <v>164</v>
      </c>
      <c r="C274" s="284" t="s">
        <v>140</v>
      </c>
      <c r="D274" s="64"/>
      <c r="E274" s="64"/>
      <c r="F274" s="377"/>
    </row>
    <row r="275" spans="1:6" s="354" customFormat="1" ht="13.5" thickBot="1" x14ac:dyDescent="0.25">
      <c r="A275" s="341" t="s">
        <v>165</v>
      </c>
      <c r="B275" s="342">
        <v>2</v>
      </c>
      <c r="C275" s="343">
        <v>4</v>
      </c>
      <c r="D275" s="64"/>
      <c r="E275" s="64"/>
      <c r="F275" s="377"/>
    </row>
    <row r="276" spans="1:6" s="354" customFormat="1" x14ac:dyDescent="0.2">
      <c r="A276" s="64"/>
      <c r="B276" s="64"/>
      <c r="C276" s="64"/>
      <c r="D276" s="64"/>
      <c r="E276" s="64"/>
      <c r="F276" s="377"/>
    </row>
    <row r="277" spans="1:6" s="354" customFormat="1" ht="13.5" thickBot="1" x14ac:dyDescent="0.25">
      <c r="A277" s="64"/>
      <c r="B277" s="64"/>
      <c r="C277" s="64"/>
      <c r="D277" s="507"/>
      <c r="E277" s="64"/>
      <c r="F277" s="377"/>
    </row>
    <row r="278" spans="1:6" s="354" customFormat="1" ht="13.5" thickBot="1" x14ac:dyDescent="0.25">
      <c r="A278" s="317" t="s">
        <v>482</v>
      </c>
      <c r="B278" s="322"/>
      <c r="C278" s="322"/>
      <c r="D278" s="322"/>
      <c r="E278" s="322"/>
      <c r="F278" s="516"/>
    </row>
    <row r="279" spans="1:6" s="354" customFormat="1" x14ac:dyDescent="0.2">
      <c r="A279" s="681" t="s">
        <v>349</v>
      </c>
      <c r="B279" s="681" t="s">
        <v>350</v>
      </c>
      <c r="C279" s="564"/>
      <c r="D279" s="564"/>
      <c r="E279" s="64"/>
      <c r="F279" s="377"/>
    </row>
    <row r="280" spans="1:6" s="354" customFormat="1" x14ac:dyDescent="0.2">
      <c r="A280" s="532"/>
      <c r="B280" s="301"/>
      <c r="C280" s="64"/>
      <c r="D280" s="64"/>
      <c r="E280" s="64"/>
      <c r="F280" s="377"/>
    </row>
    <row r="281" spans="1:6" s="354" customFormat="1" x14ac:dyDescent="0.2">
      <c r="A281" s="532"/>
      <c r="B281" s="301"/>
      <c r="C281" s="64"/>
      <c r="D281" s="64"/>
      <c r="E281" s="64"/>
      <c r="F281" s="377"/>
    </row>
    <row r="282" spans="1:6" s="354" customFormat="1" ht="13.5" thickBot="1" x14ac:dyDescent="0.25">
      <c r="A282" s="532"/>
      <c r="B282" s="301"/>
      <c r="C282" s="418"/>
      <c r="D282" s="418"/>
      <c r="E282" s="64"/>
      <c r="F282" s="377"/>
    </row>
    <row r="283" spans="1:6" s="354" customFormat="1" ht="13.5" thickBot="1" x14ac:dyDescent="0.25">
      <c r="A283" s="64"/>
      <c r="B283" s="64"/>
      <c r="C283" s="53" t="s">
        <v>445</v>
      </c>
      <c r="D283" s="484">
        <f>SUM(D271:D272,D267:D268,D263:D264,D256:D257,B280:B282)</f>
        <v>0</v>
      </c>
      <c r="E283" s="64"/>
      <c r="F283" s="377"/>
    </row>
    <row r="284" spans="1:6" s="354" customFormat="1" ht="13.5" thickBot="1" x14ac:dyDescent="0.25">
      <c r="A284" s="64"/>
      <c r="B284" s="64"/>
      <c r="C284" s="64"/>
      <c r="D284" s="64"/>
      <c r="E284" s="64"/>
      <c r="F284" s="377"/>
    </row>
    <row r="285" spans="1:6" s="687" customFormat="1" ht="18.75" thickBot="1" x14ac:dyDescent="0.3">
      <c r="A285" s="709" t="s">
        <v>446</v>
      </c>
      <c r="B285" s="765"/>
      <c r="C285" s="766"/>
      <c r="D285" s="81">
        <f>SUM(D17,D30,D47,D56,D73,D81,D113,D126,D137,D171,D192,D239,D283)</f>
        <v>0</v>
      </c>
      <c r="E285" s="688"/>
      <c r="F285" s="686"/>
    </row>
    <row r="286" spans="1:6" s="354" customFormat="1" x14ac:dyDescent="0.2">
      <c r="A286" s="418"/>
      <c r="B286" s="418"/>
      <c r="C286" s="418"/>
      <c r="D286" s="418"/>
      <c r="E286" s="418"/>
      <c r="F286" s="377"/>
    </row>
    <row r="287" spans="1:6" s="354" customFormat="1" ht="13.5" thickBot="1" x14ac:dyDescent="0.25">
      <c r="A287" s="418"/>
      <c r="B287" s="418"/>
      <c r="C287" s="418"/>
      <c r="D287" s="418"/>
      <c r="E287" s="418"/>
      <c r="F287" s="377"/>
    </row>
    <row r="288" spans="1:6" s="354" customFormat="1" ht="13.5" thickBot="1" x14ac:dyDescent="0.25">
      <c r="A288" s="53" t="s">
        <v>447</v>
      </c>
      <c r="B288" s="673"/>
      <c r="C288" s="673"/>
      <c r="D288" s="673"/>
      <c r="E288" s="673"/>
      <c r="F288" s="674"/>
    </row>
    <row r="289" spans="1:6" s="354" customFormat="1" ht="13.5" thickBot="1" x14ac:dyDescent="0.25">
      <c r="A289" s="323" t="s">
        <v>345</v>
      </c>
      <c r="B289" s="538"/>
      <c r="C289" s="538"/>
      <c r="D289" s="538"/>
      <c r="E289" s="538"/>
      <c r="F289" s="539"/>
    </row>
    <row r="290" spans="1:6" s="354" customFormat="1" x14ac:dyDescent="0.2">
      <c r="A290" s="321" t="s">
        <v>132</v>
      </c>
      <c r="B290" s="321"/>
      <c r="C290" s="284"/>
      <c r="D290" s="284" t="s">
        <v>15</v>
      </c>
      <c r="E290" s="64"/>
      <c r="F290" s="377"/>
    </row>
    <row r="291" spans="1:6" s="354" customFormat="1" x14ac:dyDescent="0.2">
      <c r="A291" s="787"/>
      <c r="B291" s="787"/>
      <c r="C291" s="64"/>
      <c r="D291" s="473"/>
      <c r="E291" s="64"/>
      <c r="F291" s="377"/>
    </row>
    <row r="292" spans="1:6" s="354" customFormat="1" x14ac:dyDescent="0.2">
      <c r="A292" s="787"/>
      <c r="B292" s="787"/>
      <c r="C292" s="64"/>
      <c r="D292" s="473"/>
      <c r="E292" s="64"/>
      <c r="F292" s="377"/>
    </row>
    <row r="293" spans="1:6" s="354" customFormat="1" x14ac:dyDescent="0.2">
      <c r="A293" s="787"/>
      <c r="B293" s="787"/>
      <c r="C293" s="64"/>
      <c r="D293" s="473"/>
      <c r="E293" s="64"/>
      <c r="F293" s="377"/>
    </row>
    <row r="294" spans="1:6" s="354" customFormat="1" x14ac:dyDescent="0.2">
      <c r="A294" s="284"/>
      <c r="B294" s="284"/>
      <c r="C294" s="64"/>
      <c r="D294" s="64"/>
      <c r="E294" s="64"/>
      <c r="F294" s="377"/>
    </row>
    <row r="295" spans="1:6" s="354" customFormat="1" ht="13.5" thickBot="1" x14ac:dyDescent="0.25">
      <c r="A295" s="284"/>
      <c r="B295" s="284"/>
      <c r="C295" s="64"/>
      <c r="D295" s="64"/>
      <c r="E295" s="64"/>
      <c r="F295" s="377"/>
    </row>
    <row r="296" spans="1:6" s="354" customFormat="1" x14ac:dyDescent="0.2">
      <c r="A296" s="517" t="s">
        <v>125</v>
      </c>
      <c r="B296" s="779" t="s">
        <v>356</v>
      </c>
      <c r="C296" s="780"/>
      <c r="D296" s="64"/>
      <c r="E296" s="64"/>
      <c r="F296" s="377"/>
    </row>
    <row r="297" spans="1:6" s="354" customFormat="1" x14ac:dyDescent="0.2">
      <c r="A297" s="376" t="s">
        <v>355</v>
      </c>
      <c r="B297" s="781"/>
      <c r="C297" s="782"/>
      <c r="D297" s="64"/>
      <c r="E297" s="64"/>
      <c r="F297" s="377"/>
    </row>
    <row r="298" spans="1:6" s="354" customFormat="1" x14ac:dyDescent="0.2">
      <c r="A298" s="375" t="s">
        <v>354</v>
      </c>
      <c r="B298" s="781"/>
      <c r="C298" s="782"/>
      <c r="D298" s="64"/>
      <c r="E298" s="64"/>
      <c r="F298" s="377"/>
    </row>
    <row r="299" spans="1:6" s="354" customFormat="1" x14ac:dyDescent="0.2">
      <c r="A299" s="376" t="s">
        <v>39</v>
      </c>
      <c r="B299" s="781"/>
      <c r="C299" s="782"/>
      <c r="D299" s="64"/>
      <c r="E299" s="64"/>
      <c r="F299" s="377"/>
    </row>
    <row r="300" spans="1:6" s="354" customFormat="1" ht="13.5" thickBot="1" x14ac:dyDescent="0.25">
      <c r="A300" s="518" t="s">
        <v>184</v>
      </c>
      <c r="B300" s="783"/>
      <c r="C300" s="784"/>
      <c r="D300" s="64"/>
      <c r="E300" s="64"/>
      <c r="F300" s="377"/>
    </row>
    <row r="301" spans="1:6" s="354" customFormat="1" ht="13.5" thickBot="1" x14ac:dyDescent="0.25">
      <c r="A301" s="418"/>
      <c r="B301" s="418"/>
      <c r="C301" s="64"/>
      <c r="D301" s="64"/>
      <c r="E301" s="64"/>
      <c r="F301" s="377"/>
    </row>
    <row r="302" spans="1:6" s="354" customFormat="1" ht="13.5" thickBot="1" x14ac:dyDescent="0.25">
      <c r="A302" s="64"/>
      <c r="B302" s="64"/>
      <c r="C302" s="53" t="s">
        <v>448</v>
      </c>
      <c r="D302" s="324">
        <f>SUM(D291:D293)</f>
        <v>0</v>
      </c>
      <c r="E302" s="64"/>
      <c r="F302" s="377"/>
    </row>
    <row r="303" spans="1:6" s="354" customFormat="1" ht="13.5" thickBot="1" x14ac:dyDescent="0.25">
      <c r="A303" s="64"/>
      <c r="B303" s="64"/>
      <c r="C303" s="64"/>
      <c r="D303" s="507"/>
      <c r="E303" s="64"/>
      <c r="F303" s="377"/>
    </row>
    <row r="304" spans="1:6" s="354" customFormat="1" ht="13.5" thickBot="1" x14ac:dyDescent="0.25">
      <c r="A304" s="317" t="s">
        <v>483</v>
      </c>
      <c r="B304" s="322"/>
      <c r="C304" s="322"/>
      <c r="D304" s="322"/>
      <c r="E304" s="322"/>
      <c r="F304" s="516"/>
    </row>
    <row r="305" spans="1:6" s="354" customFormat="1" x14ac:dyDescent="0.2">
      <c r="A305" s="64"/>
      <c r="B305" s="64"/>
      <c r="C305" s="64"/>
      <c r="D305" s="64"/>
      <c r="E305" s="64"/>
      <c r="F305" s="377"/>
    </row>
    <row r="306" spans="1:6" s="354" customFormat="1" x14ac:dyDescent="0.2">
      <c r="A306" s="286" t="s">
        <v>349</v>
      </c>
      <c r="B306" s="286" t="s">
        <v>350</v>
      </c>
      <c r="C306" s="64"/>
      <c r="D306" s="64"/>
      <c r="E306" s="64"/>
      <c r="F306" s="377"/>
    </row>
    <row r="307" spans="1:6" s="354" customFormat="1" x14ac:dyDescent="0.2">
      <c r="A307" s="532"/>
      <c r="B307" s="301"/>
      <c r="C307" s="64"/>
      <c r="D307" s="64"/>
      <c r="E307" s="64"/>
      <c r="F307" s="377"/>
    </row>
    <row r="308" spans="1:6" s="354" customFormat="1" x14ac:dyDescent="0.2">
      <c r="A308" s="532"/>
      <c r="B308" s="301"/>
      <c r="C308" s="64"/>
      <c r="D308" s="64"/>
      <c r="E308" s="64"/>
      <c r="F308" s="377"/>
    </row>
    <row r="309" spans="1:6" s="354" customFormat="1" ht="13.5" thickBot="1" x14ac:dyDescent="0.25">
      <c r="A309" s="532"/>
      <c r="B309" s="301"/>
      <c r="C309" s="418"/>
      <c r="D309" s="418"/>
      <c r="E309" s="64"/>
      <c r="F309" s="377"/>
    </row>
    <row r="310" spans="1:6" s="354" customFormat="1" ht="13.5" thickBot="1" x14ac:dyDescent="0.25">
      <c r="A310" s="64"/>
      <c r="B310" s="64"/>
      <c r="C310" s="53" t="s">
        <v>449</v>
      </c>
      <c r="D310" s="98">
        <f>SUM(B307:B309)</f>
        <v>0</v>
      </c>
      <c r="E310" s="64"/>
      <c r="F310" s="377"/>
    </row>
    <row r="311" spans="1:6" s="354" customFormat="1" ht="13.5" thickBot="1" x14ac:dyDescent="0.25">
      <c r="A311" s="64"/>
      <c r="B311" s="64"/>
      <c r="C311" s="108"/>
      <c r="D311" s="377"/>
      <c r="E311" s="64"/>
      <c r="F311" s="377"/>
    </row>
    <row r="312" spans="1:6" s="687" customFormat="1" ht="18.75" thickBot="1" x14ac:dyDescent="0.3">
      <c r="A312" s="709" t="s">
        <v>450</v>
      </c>
      <c r="B312" s="765"/>
      <c r="C312" s="766"/>
      <c r="D312" s="81">
        <f>SUM(D310,D302)</f>
        <v>0</v>
      </c>
      <c r="E312" s="685"/>
      <c r="F312" s="686"/>
    </row>
    <row r="313" spans="1:6" s="354" customFormat="1" ht="13.5" thickBot="1" x14ac:dyDescent="0.25">
      <c r="A313" s="675"/>
      <c r="B313" s="675"/>
      <c r="C313" s="675"/>
      <c r="D313" s="676"/>
      <c r="E313" s="64"/>
      <c r="F313" s="377"/>
    </row>
    <row r="314" spans="1:6" s="354" customFormat="1" ht="13.5" thickBot="1" x14ac:dyDescent="0.25">
      <c r="A314" s="53" t="s">
        <v>451</v>
      </c>
      <c r="B314" s="673"/>
      <c r="C314" s="673"/>
      <c r="D314" s="673"/>
      <c r="E314" s="673"/>
      <c r="F314" s="674"/>
    </row>
    <row r="315" spans="1:6" s="354" customFormat="1" ht="13.5" thickBot="1" x14ac:dyDescent="0.25">
      <c r="A315" s="767"/>
      <c r="B315" s="768"/>
      <c r="C315" s="768"/>
      <c r="D315" s="769"/>
      <c r="E315" s="677"/>
      <c r="F315" s="377"/>
    </row>
    <row r="316" spans="1:6" s="354" customFormat="1" ht="13.5" thickBot="1" x14ac:dyDescent="0.25">
      <c r="A316" s="317" t="s">
        <v>127</v>
      </c>
      <c r="B316" s="530"/>
      <c r="C316" s="530"/>
      <c r="D316" s="530"/>
      <c r="E316" s="530"/>
      <c r="F316" s="516"/>
    </row>
    <row r="317" spans="1:6" s="354" customFormat="1" x14ac:dyDescent="0.2">
      <c r="A317" s="498" t="s">
        <v>160</v>
      </c>
      <c r="B317" s="498" t="s">
        <v>151</v>
      </c>
      <c r="C317" s="498" t="s">
        <v>144</v>
      </c>
      <c r="D317" s="498" t="s">
        <v>15</v>
      </c>
      <c r="E317" s="64"/>
      <c r="F317" s="377"/>
    </row>
    <row r="318" spans="1:6" s="354" customFormat="1" x14ac:dyDescent="0.2">
      <c r="A318" s="519"/>
      <c r="B318" s="473"/>
      <c r="C318" s="473"/>
      <c r="D318" s="473"/>
      <c r="E318" s="64"/>
      <c r="F318" s="377"/>
    </row>
    <row r="319" spans="1:6" s="354" customFormat="1" x14ac:dyDescent="0.2">
      <c r="A319" s="519"/>
      <c r="B319" s="473"/>
      <c r="C319" s="473"/>
      <c r="D319" s="473"/>
      <c r="E319" s="64"/>
      <c r="F319" s="377"/>
    </row>
    <row r="320" spans="1:6" s="354" customFormat="1" x14ac:dyDescent="0.2">
      <c r="A320" s="519"/>
      <c r="B320" s="473"/>
      <c r="C320" s="473"/>
      <c r="D320" s="473"/>
      <c r="E320" s="64"/>
      <c r="F320" s="377"/>
    </row>
    <row r="321" spans="1:6" s="354" customFormat="1" x14ac:dyDescent="0.2">
      <c r="A321" s="519"/>
      <c r="B321" s="473"/>
      <c r="C321" s="473"/>
      <c r="D321" s="473"/>
      <c r="E321" s="64"/>
      <c r="F321" s="377"/>
    </row>
    <row r="322" spans="1:6" s="354" customFormat="1" x14ac:dyDescent="0.2">
      <c r="A322" s="519"/>
      <c r="B322" s="473"/>
      <c r="C322" s="473"/>
      <c r="D322" s="473"/>
      <c r="E322" s="64"/>
      <c r="F322" s="377"/>
    </row>
    <row r="323" spans="1:6" s="354" customFormat="1" x14ac:dyDescent="0.2">
      <c r="A323" s="519"/>
      <c r="B323" s="473"/>
      <c r="C323" s="473"/>
      <c r="D323" s="473"/>
      <c r="E323" s="64"/>
      <c r="F323" s="377"/>
    </row>
    <row r="324" spans="1:6" s="354" customFormat="1" x14ac:dyDescent="0.2">
      <c r="A324" s="519"/>
      <c r="B324" s="473"/>
      <c r="C324" s="473"/>
      <c r="D324" s="473"/>
      <c r="E324" s="64"/>
      <c r="F324" s="377"/>
    </row>
    <row r="325" spans="1:6" s="354" customFormat="1" x14ac:dyDescent="0.2">
      <c r="A325" s="519"/>
      <c r="B325" s="473"/>
      <c r="C325" s="473"/>
      <c r="D325" s="473"/>
      <c r="E325" s="64"/>
      <c r="F325" s="377"/>
    </row>
    <row r="326" spans="1:6" s="354" customFormat="1" x14ac:dyDescent="0.2">
      <c r="A326" s="519"/>
      <c r="B326" s="473"/>
      <c r="C326" s="473"/>
      <c r="D326" s="473"/>
      <c r="E326" s="64"/>
      <c r="F326" s="377"/>
    </row>
    <row r="327" spans="1:6" s="354" customFormat="1" x14ac:dyDescent="0.2">
      <c r="A327" s="519"/>
      <c r="B327" s="473"/>
      <c r="C327" s="473"/>
      <c r="D327" s="473"/>
      <c r="E327" s="64"/>
      <c r="F327" s="377"/>
    </row>
    <row r="328" spans="1:6" s="354" customFormat="1" x14ac:dyDescent="0.2">
      <c r="A328" s="519"/>
      <c r="B328" s="473"/>
      <c r="C328" s="473"/>
      <c r="D328" s="473"/>
      <c r="E328" s="64"/>
      <c r="F328" s="377"/>
    </row>
    <row r="329" spans="1:6" s="354" customFormat="1" x14ac:dyDescent="0.2">
      <c r="A329" s="519"/>
      <c r="B329" s="473"/>
      <c r="C329" s="473"/>
      <c r="D329" s="473"/>
      <c r="E329" s="64"/>
      <c r="F329" s="377"/>
    </row>
    <row r="330" spans="1:6" s="354" customFormat="1" x14ac:dyDescent="0.2">
      <c r="A330" s="519"/>
      <c r="B330" s="473"/>
      <c r="C330" s="473"/>
      <c r="D330" s="473"/>
      <c r="E330" s="64"/>
      <c r="F330" s="377"/>
    </row>
    <row r="331" spans="1:6" s="354" customFormat="1" x14ac:dyDescent="0.2">
      <c r="A331" s="519"/>
      <c r="B331" s="473"/>
      <c r="C331" s="473"/>
      <c r="D331" s="473"/>
      <c r="E331" s="64"/>
      <c r="F331" s="377"/>
    </row>
    <row r="332" spans="1:6" s="354" customFormat="1" x14ac:dyDescent="0.2">
      <c r="A332" s="519"/>
      <c r="B332" s="473"/>
      <c r="C332" s="473"/>
      <c r="D332" s="473"/>
      <c r="E332" s="64"/>
      <c r="F332" s="377"/>
    </row>
    <row r="333" spans="1:6" s="354" customFormat="1" x14ac:dyDescent="0.2">
      <c r="A333" s="519"/>
      <c r="B333" s="473"/>
      <c r="C333" s="473"/>
      <c r="D333" s="473"/>
      <c r="E333" s="64"/>
      <c r="F333" s="377"/>
    </row>
    <row r="334" spans="1:6" s="354" customFormat="1" x14ac:dyDescent="0.2">
      <c r="A334" s="489"/>
      <c r="B334" s="489"/>
      <c r="C334" s="489"/>
      <c r="D334" s="489"/>
      <c r="E334" s="64"/>
      <c r="F334" s="377"/>
    </row>
    <row r="335" spans="1:6" s="354" customFormat="1" x14ac:dyDescent="0.2">
      <c r="A335" s="489"/>
      <c r="B335" s="489"/>
      <c r="C335" s="489"/>
      <c r="D335" s="489"/>
      <c r="E335" s="64"/>
      <c r="F335" s="377"/>
    </row>
    <row r="336" spans="1:6" s="354" customFormat="1" ht="13.5" thickBot="1" x14ac:dyDescent="0.25">
      <c r="A336" s="326" t="s">
        <v>357</v>
      </c>
      <c r="B336" s="326"/>
      <c r="C336" s="326" t="s">
        <v>272</v>
      </c>
      <c r="D336" s="326" t="s">
        <v>273</v>
      </c>
      <c r="E336" s="64"/>
      <c r="F336" s="377"/>
    </row>
    <row r="337" spans="1:6" s="354" customFormat="1" x14ac:dyDescent="0.2">
      <c r="A337" s="523" t="s">
        <v>159</v>
      </c>
      <c r="B337" s="327" t="s">
        <v>27</v>
      </c>
      <c r="C337" s="328">
        <v>4</v>
      </c>
      <c r="D337" s="329">
        <v>6</v>
      </c>
      <c r="E337" s="64"/>
      <c r="F337" s="377"/>
    </row>
    <row r="338" spans="1:6" s="354" customFormat="1" ht="25.5" x14ac:dyDescent="0.2">
      <c r="A338" s="524" t="s">
        <v>286</v>
      </c>
      <c r="B338" s="330" t="s">
        <v>141</v>
      </c>
      <c r="C338" s="331">
        <v>4</v>
      </c>
      <c r="D338" s="332">
        <v>6</v>
      </c>
      <c r="E338" s="64"/>
      <c r="F338" s="377"/>
    </row>
    <row r="339" spans="1:6" s="354" customFormat="1" x14ac:dyDescent="0.2">
      <c r="A339" s="524" t="s">
        <v>287</v>
      </c>
      <c r="B339" s="330" t="s">
        <v>141</v>
      </c>
      <c r="C339" s="331">
        <v>4</v>
      </c>
      <c r="D339" s="332" t="s">
        <v>288</v>
      </c>
      <c r="E339" s="64"/>
      <c r="F339" s="377"/>
    </row>
    <row r="340" spans="1:6" s="354" customFormat="1" x14ac:dyDescent="0.2">
      <c r="A340" s="524" t="s">
        <v>158</v>
      </c>
      <c r="B340" s="330" t="s">
        <v>29</v>
      </c>
      <c r="C340" s="331">
        <v>4</v>
      </c>
      <c r="D340" s="332">
        <v>6</v>
      </c>
      <c r="E340" s="64"/>
      <c r="F340" s="377"/>
    </row>
    <row r="341" spans="1:6" s="354" customFormat="1" x14ac:dyDescent="0.2">
      <c r="A341" s="525" t="s">
        <v>270</v>
      </c>
      <c r="B341" s="333" t="s">
        <v>29</v>
      </c>
      <c r="C341" s="334">
        <v>8</v>
      </c>
      <c r="D341" s="335">
        <v>10</v>
      </c>
      <c r="E341" s="64"/>
      <c r="F341" s="377"/>
    </row>
    <row r="342" spans="1:6" s="354" customFormat="1" ht="13.5" thickBot="1" x14ac:dyDescent="0.25">
      <c r="A342" s="526" t="s">
        <v>156</v>
      </c>
      <c r="B342" s="336" t="s">
        <v>157</v>
      </c>
      <c r="C342" s="337">
        <v>2</v>
      </c>
      <c r="D342" s="338">
        <v>3</v>
      </c>
      <c r="E342" s="64"/>
      <c r="F342" s="377"/>
    </row>
    <row r="343" spans="1:6" s="354" customFormat="1" ht="13.5" thickBot="1" x14ac:dyDescent="0.25">
      <c r="A343" s="521"/>
      <c r="B343" s="521"/>
      <c r="C343" s="522"/>
      <c r="D343" s="522"/>
      <c r="E343" s="64"/>
      <c r="F343" s="377"/>
    </row>
    <row r="344" spans="1:6" s="354" customFormat="1" ht="13.5" thickBot="1" x14ac:dyDescent="0.25">
      <c r="A344" s="527"/>
      <c r="B344" s="527"/>
      <c r="C344" s="528" t="s">
        <v>124</v>
      </c>
      <c r="D344" s="529">
        <f>SUM(D318:D333)</f>
        <v>0</v>
      </c>
      <c r="E344" s="64"/>
      <c r="F344" s="377"/>
    </row>
    <row r="345" spans="1:6" s="354" customFormat="1" x14ac:dyDescent="0.2">
      <c r="A345" s="64"/>
      <c r="B345" s="64"/>
      <c r="C345" s="64"/>
      <c r="D345" s="64"/>
      <c r="E345" s="64"/>
      <c r="F345" s="377"/>
    </row>
    <row r="346" spans="1:6" s="354" customFormat="1" ht="13.5" thickBot="1" x14ac:dyDescent="0.25">
      <c r="A346" s="64"/>
      <c r="B346" s="64"/>
      <c r="C346" s="64"/>
      <c r="D346" s="64"/>
      <c r="E346" s="64"/>
      <c r="F346" s="377"/>
    </row>
    <row r="347" spans="1:6" s="354" customFormat="1" ht="13.5" thickBot="1" x14ac:dyDescent="0.25">
      <c r="A347" s="317" t="s">
        <v>359</v>
      </c>
      <c r="B347" s="530"/>
      <c r="C347" s="530"/>
      <c r="D347" s="530"/>
      <c r="E347" s="530"/>
      <c r="F347" s="516"/>
    </row>
    <row r="348" spans="1:6" s="354" customFormat="1" x14ac:dyDescent="0.2">
      <c r="A348" s="284" t="s">
        <v>142</v>
      </c>
      <c r="B348" s="284" t="s">
        <v>79</v>
      </c>
      <c r="C348" s="284"/>
      <c r="D348" s="284" t="s">
        <v>15</v>
      </c>
      <c r="E348" s="64"/>
      <c r="F348" s="377"/>
    </row>
    <row r="349" spans="1:6" s="354" customFormat="1" x14ac:dyDescent="0.2">
      <c r="A349" s="297"/>
      <c r="B349" s="428"/>
      <c r="C349" s="377"/>
      <c r="D349" s="286" t="e">
        <f>LOOKUP(A349,{""},{3})</f>
        <v>#N/A</v>
      </c>
      <c r="E349" s="64"/>
      <c r="F349" s="377"/>
    </row>
    <row r="350" spans="1:6" s="354" customFormat="1" x14ac:dyDescent="0.2">
      <c r="A350" s="297"/>
      <c r="B350" s="428"/>
      <c r="C350" s="377"/>
      <c r="D350" s="286" t="e">
        <f>LOOKUP(A350,{""},{3})</f>
        <v>#N/A</v>
      </c>
      <c r="E350" s="64"/>
      <c r="F350" s="377"/>
    </row>
    <row r="351" spans="1:6" s="354" customFormat="1" x14ac:dyDescent="0.2">
      <c r="A351" s="297"/>
      <c r="B351" s="428"/>
      <c r="C351" s="377"/>
      <c r="D351" s="286" t="e">
        <f>LOOKUP(A351,{""},{3})</f>
        <v>#N/A</v>
      </c>
      <c r="E351" s="64"/>
      <c r="F351" s="377"/>
    </row>
    <row r="352" spans="1:6" s="354" customFormat="1" ht="13.5" thickBot="1" x14ac:dyDescent="0.25">
      <c r="A352" s="531"/>
      <c r="B352" s="64"/>
      <c r="C352" s="64"/>
      <c r="D352" s="64"/>
      <c r="E352" s="64"/>
      <c r="F352" s="377"/>
    </row>
    <row r="353" spans="1:6" s="354" customFormat="1" ht="13.5" thickBot="1" x14ac:dyDescent="0.25">
      <c r="A353" s="344" t="s">
        <v>172</v>
      </c>
      <c r="B353" s="345"/>
      <c r="C353" s="346" t="s">
        <v>139</v>
      </c>
      <c r="D353" s="521"/>
      <c r="E353" s="64"/>
      <c r="F353" s="377"/>
    </row>
    <row r="354" spans="1:6" s="354" customFormat="1" ht="13.5" thickBot="1" x14ac:dyDescent="0.25">
      <c r="A354" s="64"/>
      <c r="B354" s="64"/>
      <c r="C354" s="64"/>
      <c r="D354" s="64"/>
      <c r="E354" s="64"/>
      <c r="F354" s="377"/>
    </row>
    <row r="355" spans="1:6" s="354" customFormat="1" ht="13.5" thickBot="1" x14ac:dyDescent="0.25">
      <c r="A355" s="64"/>
      <c r="B355" s="64"/>
      <c r="C355" s="53" t="s">
        <v>455</v>
      </c>
      <c r="D355" s="484">
        <f>SUMIF(D349:D351,3,D349:D351)</f>
        <v>0</v>
      </c>
      <c r="E355" s="64"/>
      <c r="F355" s="377"/>
    </row>
    <row r="356" spans="1:6" s="354" customFormat="1" ht="13.5" thickBot="1" x14ac:dyDescent="0.25">
      <c r="A356" s="64"/>
      <c r="B356" s="64"/>
      <c r="C356" s="64"/>
      <c r="D356" s="64"/>
      <c r="E356" s="64"/>
      <c r="F356" s="377"/>
    </row>
    <row r="357" spans="1:6" s="354" customFormat="1" ht="13.5" thickBot="1" x14ac:dyDescent="0.25">
      <c r="A357" s="317" t="s">
        <v>360</v>
      </c>
      <c r="B357" s="322"/>
      <c r="C357" s="322"/>
      <c r="D357" s="322"/>
      <c r="E357" s="322"/>
      <c r="F357" s="516"/>
    </row>
    <row r="358" spans="1:6" s="354" customFormat="1" x14ac:dyDescent="0.2">
      <c r="A358" s="284" t="s">
        <v>173</v>
      </c>
      <c r="B358" s="64"/>
      <c r="C358" s="64"/>
      <c r="D358" s="284" t="s">
        <v>15</v>
      </c>
      <c r="E358" s="64"/>
      <c r="F358" s="377"/>
    </row>
    <row r="359" spans="1:6" s="354" customFormat="1" x14ac:dyDescent="0.2">
      <c r="A359" s="297"/>
      <c r="B359" s="377"/>
      <c r="C359" s="377"/>
      <c r="D359" s="301"/>
      <c r="E359" s="64"/>
      <c r="F359" s="377"/>
    </row>
    <row r="360" spans="1:6" s="354" customFormat="1" ht="13.5" thickBot="1" x14ac:dyDescent="0.25">
      <c r="A360" s="297"/>
      <c r="B360" s="377"/>
      <c r="C360" s="377"/>
      <c r="D360" s="301"/>
      <c r="E360" s="64"/>
      <c r="F360" s="377"/>
    </row>
    <row r="361" spans="1:6" s="354" customFormat="1" ht="13.5" thickBot="1" x14ac:dyDescent="0.25">
      <c r="A361" s="347" t="s">
        <v>143</v>
      </c>
      <c r="B361" s="64"/>
      <c r="C361" s="64"/>
      <c r="D361" s="64"/>
      <c r="E361" s="64"/>
      <c r="F361" s="377"/>
    </row>
    <row r="362" spans="1:6" s="354" customFormat="1" ht="13.5" thickBot="1" x14ac:dyDescent="0.25">
      <c r="A362" s="64"/>
      <c r="B362" s="64"/>
      <c r="C362" s="64"/>
      <c r="D362" s="64"/>
      <c r="E362" s="64"/>
      <c r="F362" s="377"/>
    </row>
    <row r="363" spans="1:6" s="354" customFormat="1" ht="13.5" thickBot="1" x14ac:dyDescent="0.25">
      <c r="A363" s="64"/>
      <c r="B363" s="64"/>
      <c r="C363" s="53" t="s">
        <v>452</v>
      </c>
      <c r="D363" s="484">
        <f>SUM(D359:D360)</f>
        <v>0</v>
      </c>
      <c r="E363" s="64"/>
      <c r="F363" s="377"/>
    </row>
    <row r="364" spans="1:6" s="354" customFormat="1" ht="13.5" thickBot="1" x14ac:dyDescent="0.25">
      <c r="A364" s="64"/>
      <c r="B364" s="64"/>
      <c r="C364" s="64"/>
      <c r="D364" s="64"/>
      <c r="E364" s="64"/>
      <c r="F364" s="377"/>
    </row>
    <row r="365" spans="1:6" s="354" customFormat="1" ht="13.5" thickBot="1" x14ac:dyDescent="0.25">
      <c r="A365" s="317" t="s">
        <v>361</v>
      </c>
      <c r="B365" s="322"/>
      <c r="C365" s="322"/>
      <c r="D365" s="322"/>
      <c r="E365" s="516"/>
      <c r="F365" s="637"/>
    </row>
    <row r="366" spans="1:6" s="354" customFormat="1" x14ac:dyDescent="0.2">
      <c r="A366" s="64"/>
      <c r="B366" s="64"/>
      <c r="C366" s="64"/>
      <c r="D366" s="64"/>
      <c r="E366" s="64"/>
      <c r="F366" s="377"/>
    </row>
    <row r="367" spans="1:6" s="354" customFormat="1" x14ac:dyDescent="0.2">
      <c r="A367" s="286" t="s">
        <v>349</v>
      </c>
      <c r="B367" s="286" t="s">
        <v>350</v>
      </c>
      <c r="C367" s="64"/>
      <c r="D367" s="64"/>
      <c r="E367" s="64"/>
      <c r="F367" s="377"/>
    </row>
    <row r="368" spans="1:6" s="354" customFormat="1" x14ac:dyDescent="0.2">
      <c r="A368" s="532"/>
      <c r="B368" s="301"/>
      <c r="C368" s="64"/>
      <c r="D368" s="64"/>
      <c r="E368" s="64"/>
      <c r="F368" s="377"/>
    </row>
    <row r="369" spans="1:6" s="354" customFormat="1" ht="13.5" thickBot="1" x14ac:dyDescent="0.25">
      <c r="A369" s="532"/>
      <c r="B369" s="301"/>
      <c r="C369" s="418"/>
      <c r="D369" s="418"/>
      <c r="E369" s="64"/>
      <c r="F369" s="377"/>
    </row>
    <row r="370" spans="1:6" s="354" customFormat="1" ht="13.5" thickBot="1" x14ac:dyDescent="0.25">
      <c r="A370" s="284"/>
      <c r="B370" s="284"/>
      <c r="C370" s="53" t="s">
        <v>453</v>
      </c>
      <c r="D370" s="484">
        <f>SUM(B368:B369)</f>
        <v>0</v>
      </c>
      <c r="E370" s="64"/>
      <c r="F370" s="377"/>
    </row>
    <row r="371" spans="1:6" s="354" customFormat="1" ht="13.5" thickBot="1" x14ac:dyDescent="0.25">
      <c r="A371" s="48"/>
      <c r="B371" s="64"/>
      <c r="C371" s="108"/>
      <c r="D371" s="489"/>
      <c r="E371" s="64"/>
      <c r="F371" s="377"/>
    </row>
    <row r="372" spans="1:6" ht="18.75" thickBot="1" x14ac:dyDescent="0.3">
      <c r="A372" s="709" t="s">
        <v>492</v>
      </c>
      <c r="B372" s="710"/>
      <c r="C372" s="711"/>
      <c r="D372" s="171">
        <f>SUM(D370,D363,D355,D344)</f>
        <v>0</v>
      </c>
      <c r="E372" s="66"/>
      <c r="F372" s="51"/>
    </row>
    <row r="373" spans="1:6" ht="13.5" thickBot="1" x14ac:dyDescent="0.25">
      <c r="A373" s="48"/>
      <c r="B373" s="66"/>
      <c r="C373" s="170"/>
      <c r="D373" s="109"/>
      <c r="E373" s="66"/>
      <c r="F373" s="51"/>
    </row>
    <row r="374" spans="1:6" ht="18.75" thickBot="1" x14ac:dyDescent="0.3">
      <c r="A374" s="162" t="s">
        <v>454</v>
      </c>
      <c r="B374" s="163"/>
      <c r="C374" s="163"/>
      <c r="D374" s="163"/>
      <c r="E374" s="163"/>
      <c r="F374" s="164"/>
    </row>
    <row r="375" spans="1:6" ht="4.5" customHeight="1" thickBot="1" x14ac:dyDescent="0.25">
      <c r="A375" s="66"/>
      <c r="B375" s="66"/>
      <c r="C375" s="170"/>
      <c r="D375" s="109"/>
      <c r="E375" s="66"/>
      <c r="F375" s="51"/>
    </row>
    <row r="376" spans="1:6" ht="13.5" thickBot="1" x14ac:dyDescent="0.25">
      <c r="A376" s="317" t="s">
        <v>380</v>
      </c>
      <c r="B376" s="322"/>
      <c r="C376" s="322"/>
      <c r="D376" s="396"/>
      <c r="E376" s="365"/>
      <c r="F376" s="51"/>
    </row>
    <row r="377" spans="1:6" x14ac:dyDescent="0.2">
      <c r="A377" s="394" t="s">
        <v>385</v>
      </c>
      <c r="B377" s="52"/>
      <c r="C377" s="395"/>
      <c r="D377" s="397" t="s">
        <v>3</v>
      </c>
      <c r="E377" s="82"/>
      <c r="F377" s="51"/>
    </row>
    <row r="378" spans="1:6" x14ac:dyDescent="0.2">
      <c r="A378" s="683"/>
      <c r="B378" s="770" t="s">
        <v>383</v>
      </c>
      <c r="C378" s="771"/>
      <c r="D378" s="413"/>
      <c r="E378" s="82"/>
      <c r="F378" s="51"/>
    </row>
    <row r="379" spans="1:6" x14ac:dyDescent="0.2">
      <c r="A379" s="683"/>
      <c r="B379" s="772"/>
      <c r="C379" s="771"/>
      <c r="D379" s="413"/>
      <c r="E379" s="82"/>
      <c r="F379" s="51"/>
    </row>
    <row r="380" spans="1:6" x14ac:dyDescent="0.2">
      <c r="A380" s="683"/>
      <c r="B380" s="772"/>
      <c r="C380" s="771"/>
      <c r="D380" s="413"/>
      <c r="E380" s="82"/>
      <c r="F380" s="51"/>
    </row>
    <row r="381" spans="1:6" x14ac:dyDescent="0.2">
      <c r="A381" s="683"/>
      <c r="B381" s="772"/>
      <c r="C381" s="771"/>
      <c r="D381" s="413"/>
      <c r="E381" s="82"/>
      <c r="F381" s="51"/>
    </row>
    <row r="382" spans="1:6" x14ac:dyDescent="0.2">
      <c r="A382" s="683"/>
      <c r="B382" s="772"/>
      <c r="C382" s="771"/>
      <c r="D382" s="413"/>
      <c r="E382" s="82"/>
      <c r="F382" s="51"/>
    </row>
    <row r="383" spans="1:6" x14ac:dyDescent="0.2">
      <c r="A383" s="683"/>
      <c r="B383" s="772"/>
      <c r="C383" s="771"/>
      <c r="D383" s="413"/>
      <c r="E383" s="82"/>
      <c r="F383" s="51"/>
    </row>
    <row r="384" spans="1:6" x14ac:dyDescent="0.2">
      <c r="A384" s="683"/>
      <c r="B384" s="772"/>
      <c r="C384" s="771"/>
      <c r="D384" s="413"/>
      <c r="E384" s="82"/>
      <c r="F384" s="51"/>
    </row>
    <row r="385" spans="1:6" x14ac:dyDescent="0.2">
      <c r="A385" s="683"/>
      <c r="B385" s="772"/>
      <c r="C385" s="771"/>
      <c r="D385" s="413"/>
      <c r="E385" s="82"/>
      <c r="F385" s="51"/>
    </row>
    <row r="386" spans="1:6" ht="13.5" thickBot="1" x14ac:dyDescent="0.25">
      <c r="A386" s="684"/>
      <c r="B386" s="773"/>
      <c r="C386" s="774"/>
      <c r="D386" s="414"/>
      <c r="E386" s="82"/>
      <c r="F386" s="51"/>
    </row>
    <row r="387" spans="1:6" ht="13.5" thickBot="1" x14ac:dyDescent="0.25">
      <c r="A387" s="366"/>
      <c r="B387" s="52"/>
      <c r="C387" s="66"/>
      <c r="D387" s="71"/>
      <c r="E387" s="82"/>
      <c r="F387" s="51"/>
    </row>
    <row r="388" spans="1:6" ht="13.5" thickBot="1" x14ac:dyDescent="0.25">
      <c r="A388" s="398" t="s">
        <v>382</v>
      </c>
      <c r="B388" s="325"/>
      <c r="C388" s="318"/>
      <c r="D388" s="399"/>
      <c r="E388" s="82"/>
      <c r="F388" s="51"/>
    </row>
    <row r="389" spans="1:6" x14ac:dyDescent="0.2">
      <c r="A389" s="394" t="s">
        <v>385</v>
      </c>
      <c r="B389" s="775" t="s">
        <v>384</v>
      </c>
      <c r="C389" s="776"/>
      <c r="D389" s="397" t="s">
        <v>3</v>
      </c>
      <c r="E389" s="82"/>
      <c r="F389" s="51"/>
    </row>
    <row r="390" spans="1:6" x14ac:dyDescent="0.2">
      <c r="A390" s="532"/>
      <c r="B390" s="772"/>
      <c r="C390" s="771"/>
      <c r="D390" s="27"/>
      <c r="E390" s="82"/>
      <c r="F390" s="51"/>
    </row>
    <row r="391" spans="1:6" x14ac:dyDescent="0.2">
      <c r="A391" s="532"/>
      <c r="B391" s="772"/>
      <c r="C391" s="771"/>
      <c r="D391" s="27"/>
      <c r="E391" s="82"/>
      <c r="F391" s="51"/>
    </row>
    <row r="392" spans="1:6" x14ac:dyDescent="0.2">
      <c r="A392" s="532"/>
      <c r="B392" s="772"/>
      <c r="C392" s="771"/>
      <c r="D392" s="27"/>
      <c r="E392" s="82"/>
      <c r="F392" s="51"/>
    </row>
    <row r="393" spans="1:6" x14ac:dyDescent="0.2">
      <c r="A393" s="532"/>
      <c r="B393" s="772"/>
      <c r="C393" s="771"/>
      <c r="D393" s="27"/>
      <c r="E393" s="82"/>
      <c r="F393" s="51"/>
    </row>
    <row r="394" spans="1:6" x14ac:dyDescent="0.2">
      <c r="A394" s="532"/>
      <c r="B394" s="772"/>
      <c r="C394" s="771"/>
      <c r="D394" s="27"/>
      <c r="E394" s="82"/>
      <c r="F394" s="51"/>
    </row>
    <row r="395" spans="1:6" x14ac:dyDescent="0.2">
      <c r="A395" s="532"/>
      <c r="B395" s="772"/>
      <c r="C395" s="771"/>
      <c r="D395" s="27"/>
      <c r="E395" s="82"/>
      <c r="F395" s="51"/>
    </row>
    <row r="396" spans="1:6" x14ac:dyDescent="0.2">
      <c r="A396" s="532"/>
      <c r="B396" s="772"/>
      <c r="C396" s="771"/>
      <c r="D396" s="27"/>
      <c r="E396" s="82"/>
      <c r="F396" s="51"/>
    </row>
    <row r="397" spans="1:6" x14ac:dyDescent="0.2">
      <c r="A397" s="532"/>
      <c r="B397" s="772"/>
      <c r="C397" s="771"/>
      <c r="D397" s="27"/>
      <c r="E397" s="82"/>
      <c r="F397" s="51"/>
    </row>
    <row r="398" spans="1:6" x14ac:dyDescent="0.2">
      <c r="A398" s="532"/>
      <c r="B398" s="777"/>
      <c r="C398" s="778"/>
      <c r="D398" s="27"/>
      <c r="E398" s="82"/>
      <c r="F398" s="51"/>
    </row>
    <row r="399" spans="1:6" x14ac:dyDescent="0.2">
      <c r="A399" s="533"/>
      <c r="B399" s="533"/>
      <c r="C399" s="170"/>
      <c r="D399" s="109"/>
      <c r="E399" s="66"/>
      <c r="F399" s="51"/>
    </row>
    <row r="400" spans="1:6" ht="13.5" thickBot="1" x14ac:dyDescent="0.25">
      <c r="A400" s="534"/>
      <c r="B400" s="535"/>
      <c r="C400" s="170"/>
      <c r="D400" s="109"/>
      <c r="E400" s="66"/>
      <c r="F400" s="51"/>
    </row>
    <row r="401" spans="1:6" ht="18.75" thickBot="1" x14ac:dyDescent="0.3">
      <c r="A401" s="709" t="s">
        <v>484</v>
      </c>
      <c r="B401" s="710"/>
      <c r="C401" s="711"/>
      <c r="D401" s="171">
        <f>SUM(D378:D386,D389:D398)</f>
        <v>0</v>
      </c>
      <c r="E401" s="52"/>
      <c r="F401" s="51"/>
    </row>
    <row r="402" spans="1:6" ht="6.75" customHeight="1" thickBot="1" x14ac:dyDescent="0.25">
      <c r="A402" s="51"/>
      <c r="B402" s="51"/>
      <c r="C402" s="51"/>
      <c r="D402" s="51"/>
      <c r="E402" s="52"/>
      <c r="F402" s="51"/>
    </row>
    <row r="403" spans="1:6" ht="18.75" thickBot="1" x14ac:dyDescent="0.3">
      <c r="A403" s="750" t="s">
        <v>131</v>
      </c>
      <c r="B403" s="751"/>
      <c r="C403" s="751"/>
      <c r="D403" s="536">
        <f>SUM(D401,D312,D285,D372)</f>
        <v>0</v>
      </c>
      <c r="E403" s="537"/>
      <c r="F403" s="537"/>
    </row>
    <row r="404" spans="1:6" x14ac:dyDescent="0.2">
      <c r="A404" s="52"/>
      <c r="B404" s="52"/>
      <c r="C404" s="52"/>
      <c r="D404" s="52"/>
      <c r="E404" s="52"/>
      <c r="F404" s="51"/>
    </row>
  </sheetData>
  <sheetProtection algorithmName="SHA-512" hashValue="5DuNChwJwMGZVTWa1H3x93VHcFq+2RfYtc59oouTNCTE1OrdxB3pYHYalELtzE8lCMiA05bFqkTca6BPUJzTxg==" saltValue="TIVuaPWc8y0huXxMHsL9DA==" spinCount="100000" sheet="1" selectLockedCells="1"/>
  <dataConsolidate/>
  <mergeCells count="22">
    <mergeCell ref="A1:E1"/>
    <mergeCell ref="A291:B291"/>
    <mergeCell ref="A292:B292"/>
    <mergeCell ref="A293:B293"/>
    <mergeCell ref="A28:B28"/>
    <mergeCell ref="A15:B15"/>
    <mergeCell ref="A143:A144"/>
    <mergeCell ref="C152:C153"/>
    <mergeCell ref="B155:C155"/>
    <mergeCell ref="A260:B260"/>
    <mergeCell ref="A176:A177"/>
    <mergeCell ref="A259:B259"/>
    <mergeCell ref="B158:C158"/>
    <mergeCell ref="A403:C403"/>
    <mergeCell ref="A285:C285"/>
    <mergeCell ref="A312:C312"/>
    <mergeCell ref="A401:C401"/>
    <mergeCell ref="A315:D315"/>
    <mergeCell ref="B378:C386"/>
    <mergeCell ref="B389:C398"/>
    <mergeCell ref="B296:C300"/>
    <mergeCell ref="A372:C372"/>
  </mergeCells>
  <phoneticPr fontId="5" type="noConversion"/>
  <dataValidations count="7">
    <dataValidation type="list" allowBlank="1" showInputMessage="1" showErrorMessage="1" sqref="B176 B143" xr:uid="{00000000-0002-0000-0400-000000000000}">
      <formula1>Level1</formula1>
    </dataValidation>
    <dataValidation type="list" allowBlank="1" showInputMessage="1" showErrorMessage="1" sqref="C176 C143" xr:uid="{00000000-0002-0000-0400-000001000000}">
      <formula1>Role</formula1>
    </dataValidation>
    <dataValidation type="list" allowBlank="1" showInputMessage="1" showErrorMessage="1" sqref="C5:C12 C318:C335 C263:C264 C267:C269 C271:C272" xr:uid="{00000000-0002-0000-0400-000002000000}">
      <formula1>memberchair</formula1>
    </dataValidation>
    <dataValidation type="list" allowBlank="1" showInputMessage="1" showErrorMessage="1" sqref="D5:D12 B36:B39 D263:D264 D267:D269 D271:D272" xr:uid="{00000000-0002-0000-0400-000003000000}">
      <formula1>membchaircredits</formula1>
    </dataValidation>
    <dataValidation type="list" allowBlank="1" showInputMessage="1" showErrorMessage="1" sqref="B22:B26" xr:uid="{00000000-0002-0000-0400-000004000000}">
      <formula1>RefereedArticle</formula1>
    </dataValidation>
    <dataValidation type="list" allowBlank="1" showInputMessage="1" showErrorMessage="1" sqref="D176 D143" xr:uid="{00000000-0002-0000-0400-000005000000}">
      <formula1>UpFrontCrService</formula1>
    </dataValidation>
    <dataValidation type="list" allowBlank="1" showInputMessage="1" showErrorMessage="1" sqref="D318:D335" xr:uid="{00000000-0002-0000-0400-000006000000}">
      <formula1>svcgovcrd</formula1>
    </dataValidation>
  </dataValidations>
  <pageMargins left="0.8" right="0.24" top="0.39" bottom="0.23" header="0.25" footer="0.5"/>
  <pageSetup orientation="portrait" r:id="rId1"/>
  <headerFooter alignWithMargins="0">
    <oddFooter>Page &amp;P of &amp;N</oddFooter>
  </headerFooter>
  <rowBreaks count="6" manualBreakCount="6">
    <brk id="31" max="16383" man="1"/>
    <brk id="138" max="16383" man="1"/>
    <brk id="192" max="16383" man="1"/>
    <brk id="286" max="16383" man="1"/>
    <brk id="313" max="16383" man="1"/>
    <brk id="34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D17"/>
  <sheetViews>
    <sheetView view="pageLayout" zoomScaleNormal="100" workbookViewId="0">
      <selection activeCell="B5" sqref="B5"/>
    </sheetView>
  </sheetViews>
  <sheetFormatPr defaultRowHeight="12.75" x14ac:dyDescent="0.2"/>
  <cols>
    <col min="1" max="1" width="33.5703125" customWidth="1"/>
    <col min="2" max="2" width="29.140625" customWidth="1"/>
    <col min="3" max="3" width="12" customWidth="1"/>
    <col min="4" max="4" width="11" customWidth="1"/>
  </cols>
  <sheetData>
    <row r="2" spans="1:4" ht="13.5" thickBot="1" x14ac:dyDescent="0.25"/>
    <row r="3" spans="1:4" ht="18.75" thickBot="1" x14ac:dyDescent="0.3">
      <c r="A3" s="22" t="s">
        <v>462</v>
      </c>
      <c r="B3" s="13"/>
      <c r="C3" s="13"/>
      <c r="D3" s="21"/>
    </row>
    <row r="4" spans="1:4" ht="14.25" x14ac:dyDescent="0.2">
      <c r="A4" s="7" t="s">
        <v>362</v>
      </c>
      <c r="B4" s="257">
        <v>0</v>
      </c>
      <c r="C4" s="5"/>
      <c r="D4" s="6"/>
    </row>
    <row r="5" spans="1:4" ht="14.25" x14ac:dyDescent="0.2">
      <c r="A5" s="4" t="s">
        <v>363</v>
      </c>
      <c r="B5" s="258">
        <v>0</v>
      </c>
      <c r="C5" s="2"/>
      <c r="D5" s="3"/>
    </row>
    <row r="6" spans="1:4" ht="14.25" x14ac:dyDescent="0.2">
      <c r="A6" s="4" t="s">
        <v>364</v>
      </c>
      <c r="B6" s="258">
        <v>0</v>
      </c>
      <c r="C6" s="2"/>
      <c r="D6" s="3"/>
    </row>
    <row r="7" spans="1:4" ht="13.5" thickBot="1" x14ac:dyDescent="0.25">
      <c r="A7" s="1"/>
      <c r="B7" s="2"/>
      <c r="C7" s="8"/>
      <c r="D7" s="9"/>
    </row>
    <row r="8" spans="1:4" ht="22.5" customHeight="1" thickBot="1" x14ac:dyDescent="0.3">
      <c r="A8" s="24"/>
      <c r="B8" s="25" t="s">
        <v>463</v>
      </c>
      <c r="C8" s="31">
        <f>SUM(B4:B6)</f>
        <v>0</v>
      </c>
      <c r="D8" s="9"/>
    </row>
    <row r="9" spans="1:4" ht="13.5" thickBot="1" x14ac:dyDescent="0.25">
      <c r="A9" s="10"/>
      <c r="B9" s="11"/>
      <c r="C9" s="11"/>
      <c r="D9" s="12"/>
    </row>
    <row r="13" spans="1:4" x14ac:dyDescent="0.2">
      <c r="A13" s="8"/>
      <c r="B13" s="8"/>
    </row>
    <row r="14" spans="1:4" x14ac:dyDescent="0.2">
      <c r="A14" s="8"/>
      <c r="B14" s="8"/>
    </row>
    <row r="15" spans="1:4" x14ac:dyDescent="0.2">
      <c r="A15" s="8"/>
      <c r="B15" s="8"/>
    </row>
    <row r="16" spans="1:4" x14ac:dyDescent="0.2">
      <c r="A16" s="800"/>
      <c r="B16" s="800"/>
    </row>
    <row r="17" spans="1:2" x14ac:dyDescent="0.2">
      <c r="A17" s="8"/>
      <c r="B17" s="8"/>
    </row>
  </sheetData>
  <sheetProtection algorithmName="SHA-512" hashValue="MFM0q7peB7jZmF3yhLu59y73pf8/T0Xfn5UGFTqmkQ97hqzfXA2XP049Lqsty1uvOkRCgtESrxJWOyAPsGHhyw==" saltValue="ZdI0tPfwAh9LiOMsBGndxg==" spinCount="100000" sheet="1" selectLockedCells="1"/>
  <mergeCells count="1">
    <mergeCell ref="A16:B16"/>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1"/>
  <sheetViews>
    <sheetView workbookViewId="0">
      <selection activeCell="B7" sqref="B7"/>
    </sheetView>
  </sheetViews>
  <sheetFormatPr defaultRowHeight="12.75" x14ac:dyDescent="0.2"/>
  <cols>
    <col min="1" max="1" width="28.140625" customWidth="1"/>
    <col min="2" max="2" width="19.85546875" customWidth="1"/>
  </cols>
  <sheetData>
    <row r="1" spans="1:2" ht="13.5" thickBot="1" x14ac:dyDescent="0.25"/>
    <row r="2" spans="1:2" ht="13.5" thickBot="1" x14ac:dyDescent="0.25">
      <c r="A2" s="801" t="s">
        <v>242</v>
      </c>
      <c r="B2" s="802"/>
    </row>
    <row r="3" spans="1:2" ht="13.5" thickBot="1" x14ac:dyDescent="0.25"/>
    <row r="4" spans="1:2" x14ac:dyDescent="0.2">
      <c r="A4" s="14" t="s">
        <v>204</v>
      </c>
      <c r="B4" s="23" t="s">
        <v>213</v>
      </c>
    </row>
    <row r="5" spans="1:2" x14ac:dyDescent="0.2">
      <c r="A5" s="15" t="s">
        <v>205</v>
      </c>
      <c r="B5" s="16" t="s">
        <v>154</v>
      </c>
    </row>
    <row r="6" spans="1:2" x14ac:dyDescent="0.2">
      <c r="A6" s="15" t="s">
        <v>201</v>
      </c>
      <c r="B6" s="458" t="s">
        <v>155</v>
      </c>
    </row>
    <row r="7" spans="1:2" x14ac:dyDescent="0.2">
      <c r="A7" s="15" t="s">
        <v>202</v>
      </c>
      <c r="B7" s="458" t="s">
        <v>214</v>
      </c>
    </row>
    <row r="8" spans="1:2" ht="13.5" thickBot="1" x14ac:dyDescent="0.25">
      <c r="A8" s="20" t="s">
        <v>203</v>
      </c>
      <c r="B8" s="17" t="s">
        <v>215</v>
      </c>
    </row>
    <row r="11" spans="1:2" ht="15" x14ac:dyDescent="0.25">
      <c r="A11" s="269"/>
    </row>
  </sheetData>
  <sheetProtection algorithmName="SHA-512" hashValue="smpfuihFiIn81TLXA6BgmlO7adazEHypb5Ocowd0NqUuVauHAyquPZ7dpIL6Y0Ya80zAkEVuDkwa90E6AGovMQ==" saltValue="cplnYzuuoRndBr2vKv6hiA==" spinCount="100000" sheet="1" selectLockedCells="1"/>
  <mergeCells count="1">
    <mergeCell ref="A2:B2"/>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20"/>
  <sheetViews>
    <sheetView workbookViewId="0">
      <selection activeCell="A2" sqref="A2:I2"/>
    </sheetView>
  </sheetViews>
  <sheetFormatPr defaultRowHeight="12.75" x14ac:dyDescent="0.2"/>
  <cols>
    <col min="1" max="1" width="20.7109375" style="433" customWidth="1"/>
    <col min="2" max="2" width="25.85546875" style="433" customWidth="1"/>
    <col min="3" max="3" width="14.28515625" style="433" customWidth="1"/>
    <col min="4" max="4" width="14.42578125" style="433" customWidth="1"/>
    <col min="5" max="6" width="17" style="433" customWidth="1"/>
    <col min="7" max="7" width="7.28515625" style="433" customWidth="1"/>
    <col min="8" max="8" width="12.140625" style="433" customWidth="1"/>
    <col min="9" max="9" width="11.42578125" style="433" customWidth="1"/>
    <col min="10" max="10" width="1.85546875" style="433" customWidth="1"/>
    <col min="11" max="11" width="2.42578125" style="433" customWidth="1"/>
    <col min="12" max="16384" width="9.140625" style="433"/>
  </cols>
  <sheetData>
    <row r="1" spans="1:9" ht="13.5" thickBot="1" x14ac:dyDescent="0.25"/>
    <row r="2" spans="1:9" ht="14.1" customHeight="1" thickBot="1" x14ac:dyDescent="0.25">
      <c r="A2" s="803" t="s">
        <v>521</v>
      </c>
      <c r="B2" s="804"/>
      <c r="C2" s="804"/>
      <c r="D2" s="804"/>
      <c r="E2" s="804"/>
      <c r="F2" s="805"/>
      <c r="G2" s="805"/>
      <c r="H2" s="805"/>
      <c r="I2" s="806"/>
    </row>
    <row r="3" spans="1:9" ht="14.1" customHeight="1" x14ac:dyDescent="0.2">
      <c r="A3" s="436"/>
      <c r="B3" s="436"/>
      <c r="C3" s="436"/>
      <c r="D3" s="436"/>
      <c r="E3" s="436"/>
      <c r="F3" s="436"/>
      <c r="G3" s="436"/>
      <c r="H3" s="436"/>
      <c r="I3" s="436"/>
    </row>
    <row r="4" spans="1:9" ht="14.1" customHeight="1" thickBot="1" x14ac:dyDescent="0.25">
      <c r="A4" s="436"/>
      <c r="B4" s="436"/>
      <c r="C4" s="436"/>
      <c r="D4" s="436"/>
      <c r="E4" s="436"/>
      <c r="F4" s="436"/>
      <c r="G4" s="436"/>
      <c r="H4" s="436"/>
      <c r="I4" s="436"/>
    </row>
    <row r="5" spans="1:9" ht="12.95" customHeight="1" thickBot="1" x14ac:dyDescent="0.25">
      <c r="A5" s="437" t="s">
        <v>494</v>
      </c>
      <c r="B5" s="438" t="s">
        <v>495</v>
      </c>
      <c r="C5" s="436"/>
      <c r="D5" s="436"/>
      <c r="E5" s="436"/>
      <c r="F5" s="436"/>
      <c r="G5" s="436"/>
      <c r="H5" s="436"/>
      <c r="I5" s="436"/>
    </row>
    <row r="6" spans="1:9" ht="12.95" customHeight="1" thickBot="1" x14ac:dyDescent="0.25">
      <c r="A6" s="437" t="s">
        <v>496</v>
      </c>
      <c r="B6" s="437" t="s">
        <v>497</v>
      </c>
      <c r="C6" s="436"/>
      <c r="D6" s="436"/>
      <c r="E6" s="436"/>
      <c r="F6" s="436"/>
      <c r="G6" s="436"/>
      <c r="H6" s="436"/>
      <c r="I6" s="436"/>
    </row>
    <row r="7" spans="1:9" ht="15" customHeight="1" thickBot="1" x14ac:dyDescent="0.25">
      <c r="A7" s="807"/>
      <c r="B7" s="807"/>
      <c r="C7" s="807"/>
      <c r="D7" s="807"/>
      <c r="E7" s="464" t="s">
        <v>537</v>
      </c>
      <c r="F7" s="467" t="s">
        <v>536</v>
      </c>
      <c r="G7" s="439"/>
      <c r="H7" s="440" t="s">
        <v>335</v>
      </c>
      <c r="I7" s="440" t="s">
        <v>336</v>
      </c>
    </row>
    <row r="8" spans="1:9" ht="14.1" customHeight="1" thickBot="1" x14ac:dyDescent="0.3">
      <c r="A8" s="807"/>
      <c r="B8" s="807"/>
      <c r="C8" s="441" t="s">
        <v>498</v>
      </c>
      <c r="D8" s="441" t="s">
        <v>498</v>
      </c>
      <c r="E8" s="465" t="s">
        <v>499</v>
      </c>
      <c r="F8" s="468" t="s">
        <v>499</v>
      </c>
      <c r="G8" s="442"/>
      <c r="H8" s="443" t="s">
        <v>334</v>
      </c>
      <c r="I8" s="443" t="s">
        <v>334</v>
      </c>
    </row>
    <row r="9" spans="1:9" ht="30.95" customHeight="1" thickBot="1" x14ac:dyDescent="0.3">
      <c r="A9" s="807"/>
      <c r="B9" s="807"/>
      <c r="C9" s="444" t="s">
        <v>500</v>
      </c>
      <c r="D9" s="441" t="s">
        <v>501</v>
      </c>
      <c r="E9" s="466" t="s">
        <v>538</v>
      </c>
      <c r="F9" s="469" t="s">
        <v>539</v>
      </c>
      <c r="G9" s="445" t="s">
        <v>234</v>
      </c>
      <c r="H9" s="446" t="s">
        <v>337</v>
      </c>
      <c r="I9" s="446" t="s">
        <v>337</v>
      </c>
    </row>
    <row r="10" spans="1:9" ht="15" customHeight="1" thickBot="1" x14ac:dyDescent="0.3">
      <c r="A10" s="447" t="s">
        <v>502</v>
      </c>
      <c r="B10" s="448" t="s">
        <v>515</v>
      </c>
      <c r="C10" s="449">
        <v>70</v>
      </c>
      <c r="D10" s="449">
        <v>21</v>
      </c>
      <c r="E10" s="471" t="s">
        <v>544</v>
      </c>
      <c r="F10" s="472" t="s">
        <v>545</v>
      </c>
      <c r="G10" s="450"/>
      <c r="H10" s="450" t="s">
        <v>549</v>
      </c>
      <c r="I10" s="450" t="s">
        <v>550</v>
      </c>
    </row>
    <row r="11" spans="1:9" ht="15" customHeight="1" thickBot="1" x14ac:dyDescent="0.3">
      <c r="A11" s="447" t="s">
        <v>503</v>
      </c>
      <c r="B11" s="451" t="s">
        <v>504</v>
      </c>
      <c r="C11" s="449">
        <v>60</v>
      </c>
      <c r="D11" s="449">
        <v>18</v>
      </c>
      <c r="E11" s="471" t="s">
        <v>541</v>
      </c>
      <c r="F11" s="472" t="s">
        <v>546</v>
      </c>
      <c r="G11" s="450"/>
      <c r="H11" s="452" t="s">
        <v>551</v>
      </c>
      <c r="I11" s="452" t="s">
        <v>552</v>
      </c>
    </row>
    <row r="12" spans="1:9" ht="15" customHeight="1" thickBot="1" x14ac:dyDescent="0.3">
      <c r="A12" s="447" t="s">
        <v>505</v>
      </c>
      <c r="B12" s="451" t="s">
        <v>506</v>
      </c>
      <c r="C12" s="449">
        <v>40</v>
      </c>
      <c r="D12" s="449">
        <v>12</v>
      </c>
      <c r="E12" s="471" t="s">
        <v>542</v>
      </c>
      <c r="F12" s="472" t="s">
        <v>547</v>
      </c>
      <c r="G12" s="450"/>
      <c r="H12" s="453" t="s">
        <v>553</v>
      </c>
      <c r="I12" s="453" t="s">
        <v>554</v>
      </c>
    </row>
    <row r="13" spans="1:9" ht="15" customHeight="1" thickBot="1" x14ac:dyDescent="0.3">
      <c r="A13" s="447" t="s">
        <v>507</v>
      </c>
      <c r="B13" s="451" t="s">
        <v>508</v>
      </c>
      <c r="C13" s="449">
        <v>20</v>
      </c>
      <c r="D13" s="449">
        <v>6</v>
      </c>
      <c r="E13" s="471" t="s">
        <v>543</v>
      </c>
      <c r="F13" s="472" t="s">
        <v>548</v>
      </c>
      <c r="G13" s="453"/>
      <c r="H13" s="453" t="s">
        <v>555</v>
      </c>
      <c r="I13" s="453" t="s">
        <v>556</v>
      </c>
    </row>
    <row r="14" spans="1:9" ht="15" customHeight="1" x14ac:dyDescent="0.2">
      <c r="A14" s="454" t="s">
        <v>509</v>
      </c>
      <c r="B14" s="436"/>
      <c r="C14" s="436"/>
      <c r="D14" s="436"/>
      <c r="E14" s="436"/>
      <c r="F14" s="436"/>
      <c r="G14" s="436"/>
      <c r="H14" s="436"/>
      <c r="I14" s="436"/>
    </row>
    <row r="15" spans="1:9" ht="18" customHeight="1" x14ac:dyDescent="0.2">
      <c r="A15" s="470" t="s">
        <v>540</v>
      </c>
      <c r="B15" s="470"/>
      <c r="C15" s="470"/>
      <c r="D15" s="470"/>
      <c r="E15" s="470"/>
      <c r="F15" s="436"/>
      <c r="G15" s="436"/>
      <c r="H15" s="436"/>
      <c r="I15" s="436"/>
    </row>
    <row r="16" spans="1:9" ht="18" customHeight="1" x14ac:dyDescent="0.2">
      <c r="A16" s="455" t="s">
        <v>527</v>
      </c>
      <c r="B16" s="436"/>
      <c r="C16" s="436"/>
      <c r="D16" s="436"/>
      <c r="E16" s="436"/>
      <c r="F16" s="436"/>
      <c r="G16" s="436"/>
      <c r="H16" s="436"/>
      <c r="I16" s="436"/>
    </row>
    <row r="17" spans="1:3" ht="15.95" customHeight="1" thickBot="1" x14ac:dyDescent="0.25">
      <c r="C17" s="359"/>
    </row>
    <row r="18" spans="1:3" ht="13.5" thickBot="1" x14ac:dyDescent="0.25">
      <c r="A18" s="456" t="s">
        <v>525</v>
      </c>
      <c r="B18" s="457"/>
    </row>
    <row r="19" spans="1:3" ht="15.75" thickBot="1" x14ac:dyDescent="0.3">
      <c r="A19" s="808" t="s">
        <v>517</v>
      </c>
      <c r="B19" s="809"/>
    </row>
    <row r="20" spans="1:3" ht="15.75" thickBot="1" x14ac:dyDescent="0.3">
      <c r="A20" s="810" t="s">
        <v>526</v>
      </c>
      <c r="B20" s="811"/>
    </row>
  </sheetData>
  <sheetProtection algorithmName="SHA-512" hashValue="L2MtTPcYs/9aC9rPFber8HG4F3PqYcoFNrGHpzkCwOpFT0DuAYjt+ololDsyEl4KtNtSvLKMtxiU8adlymq13Q==" saltValue="ecI0vH/43ENFNHJBPck5XQ==" spinCount="100000" sheet="1" objects="1" scenarios="1"/>
  <mergeCells count="5">
    <mergeCell ref="A2:I2"/>
    <mergeCell ref="A7:D7"/>
    <mergeCell ref="A8:B9"/>
    <mergeCell ref="A19:B19"/>
    <mergeCell ref="A20:B20"/>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0"/>
  <sheetViews>
    <sheetView workbookViewId="0">
      <selection activeCell="D8" sqref="D8"/>
    </sheetView>
  </sheetViews>
  <sheetFormatPr defaultColWidth="9.140625" defaultRowHeight="12.75" x14ac:dyDescent="0.2"/>
  <cols>
    <col min="1" max="16384" width="9.140625" style="58"/>
  </cols>
  <sheetData>
    <row r="1" spans="1:1" ht="15" x14ac:dyDescent="0.25">
      <c r="A1" s="350" t="s">
        <v>265</v>
      </c>
    </row>
    <row r="2" spans="1:1" ht="15" x14ac:dyDescent="0.25">
      <c r="A2" s="351" t="s">
        <v>260</v>
      </c>
    </row>
    <row r="3" spans="1:1" ht="15" x14ac:dyDescent="0.25">
      <c r="A3" s="352" t="s">
        <v>261</v>
      </c>
    </row>
    <row r="4" spans="1:1" ht="15" x14ac:dyDescent="0.25">
      <c r="A4" s="353" t="s">
        <v>262</v>
      </c>
    </row>
    <row r="5" spans="1:1" ht="15" x14ac:dyDescent="0.25">
      <c r="A5" s="353" t="s">
        <v>271</v>
      </c>
    </row>
    <row r="8" spans="1:1" ht="15" x14ac:dyDescent="0.25">
      <c r="A8" s="351" t="s">
        <v>263</v>
      </c>
    </row>
    <row r="9" spans="1:1" ht="15" x14ac:dyDescent="0.25">
      <c r="A9" s="353" t="s">
        <v>264</v>
      </c>
    </row>
    <row r="11" spans="1:1" x14ac:dyDescent="0.2">
      <c r="A11" s="354"/>
    </row>
    <row r="12" spans="1:1" x14ac:dyDescent="0.2">
      <c r="A12" s="354" t="s">
        <v>10</v>
      </c>
    </row>
    <row r="13" spans="1:1" x14ac:dyDescent="0.2">
      <c r="A13" s="354" t="s">
        <v>140</v>
      </c>
    </row>
    <row r="15" spans="1:1" x14ac:dyDescent="0.2">
      <c r="A15" s="58">
        <v>2</v>
      </c>
    </row>
    <row r="16" spans="1:1" x14ac:dyDescent="0.2">
      <c r="A16" s="58">
        <v>3</v>
      </c>
    </row>
    <row r="17" spans="1:1" x14ac:dyDescent="0.2">
      <c r="A17" s="58">
        <v>4</v>
      </c>
    </row>
    <row r="18" spans="1:1" x14ac:dyDescent="0.2">
      <c r="A18" s="58">
        <v>6</v>
      </c>
    </row>
    <row r="19" spans="1:1" x14ac:dyDescent="0.2">
      <c r="A19" s="58">
        <v>8</v>
      </c>
    </row>
    <row r="20" spans="1:1" x14ac:dyDescent="0.2">
      <c r="A20" s="58">
        <v>10</v>
      </c>
    </row>
  </sheetData>
  <sheetProtection algorithmName="SHA-512" hashValue="L7Nrc+Ftr2dwdvbIVh8D5WZ0+xyKcFFP7aTxAyh5GXhDkaV6eDro6f6LGHqozv8Ha296FOy16WCneT94W05lKw==" saltValue="q1FJXWdN9SroRaKvF3lNVg==" spinCount="100000" sheet="1" selectLockedCells="1"/>
  <pageMargins left="0.7" right="0.7" top="0.75" bottom="0.7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27"/>
  <sheetViews>
    <sheetView zoomScale="110" zoomScaleNormal="110" workbookViewId="0"/>
  </sheetViews>
  <sheetFormatPr defaultRowHeight="12.75" x14ac:dyDescent="0.2"/>
  <cols>
    <col min="1" max="1" width="141.7109375" customWidth="1"/>
  </cols>
  <sheetData>
    <row r="1" spans="1:1" x14ac:dyDescent="0.2">
      <c r="A1" s="415" t="s">
        <v>475</v>
      </c>
    </row>
    <row r="2" spans="1:1" x14ac:dyDescent="0.2">
      <c r="A2" s="401"/>
    </row>
    <row r="3" spans="1:1" ht="20.25" customHeight="1" x14ac:dyDescent="0.25">
      <c r="A3" s="402" t="s">
        <v>523</v>
      </c>
    </row>
    <row r="4" spans="1:1" ht="255" customHeight="1" x14ac:dyDescent="0.3">
      <c r="A4" s="403"/>
    </row>
    <row r="5" spans="1:1" ht="3.75" customHeight="1" x14ac:dyDescent="0.2">
      <c r="A5" s="404"/>
    </row>
    <row r="6" spans="1:1" ht="10.5" customHeight="1" x14ac:dyDescent="0.2">
      <c r="A6" s="405"/>
    </row>
    <row r="7" spans="1:1" ht="24.75" customHeight="1" x14ac:dyDescent="0.25">
      <c r="A7" s="402" t="s">
        <v>402</v>
      </c>
    </row>
    <row r="8" spans="1:1" ht="22.5" customHeight="1" x14ac:dyDescent="0.25">
      <c r="A8" s="406" t="s">
        <v>456</v>
      </c>
    </row>
    <row r="9" spans="1:1" ht="15" x14ac:dyDescent="0.25">
      <c r="A9" s="407" t="s">
        <v>352</v>
      </c>
    </row>
    <row r="10" spans="1:1" x14ac:dyDescent="0.2">
      <c r="A10" s="408" t="s">
        <v>474</v>
      </c>
    </row>
    <row r="11" spans="1:1" x14ac:dyDescent="0.2">
      <c r="A11" s="408" t="s">
        <v>522</v>
      </c>
    </row>
    <row r="12" spans="1:1" x14ac:dyDescent="0.2">
      <c r="A12" s="408" t="s">
        <v>533</v>
      </c>
    </row>
    <row r="13" spans="1:1" ht="255" customHeight="1" x14ac:dyDescent="0.2">
      <c r="A13" s="58"/>
    </row>
    <row r="14" spans="1:1" ht="15.75" customHeight="1" x14ac:dyDescent="0.25">
      <c r="A14" s="407" t="s">
        <v>457</v>
      </c>
    </row>
    <row r="15" spans="1:1" ht="15.75" customHeight="1" x14ac:dyDescent="0.25">
      <c r="A15" s="407"/>
    </row>
    <row r="16" spans="1:1" x14ac:dyDescent="0.2">
      <c r="A16" s="409" t="s">
        <v>308</v>
      </c>
    </row>
    <row r="17" spans="1:1" x14ac:dyDescent="0.2">
      <c r="A17" s="409" t="s">
        <v>309</v>
      </c>
    </row>
    <row r="18" spans="1:1" x14ac:dyDescent="0.2">
      <c r="A18" s="409" t="s">
        <v>458</v>
      </c>
    </row>
    <row r="19" spans="1:1" x14ac:dyDescent="0.2">
      <c r="A19" s="409" t="s">
        <v>459</v>
      </c>
    </row>
    <row r="20" spans="1:1" x14ac:dyDescent="0.2">
      <c r="A20" s="404"/>
    </row>
    <row r="21" spans="1:1" ht="290.25" customHeight="1" x14ac:dyDescent="0.2">
      <c r="A21" s="404"/>
    </row>
    <row r="22" spans="1:1" ht="30" x14ac:dyDescent="0.25">
      <c r="A22" s="407" t="s">
        <v>524</v>
      </c>
    </row>
    <row r="23" spans="1:1" ht="15" x14ac:dyDescent="0.25">
      <c r="A23" s="407"/>
    </row>
    <row r="24" spans="1:1" ht="372.75" customHeight="1" x14ac:dyDescent="0.2">
      <c r="A24" s="404"/>
    </row>
    <row r="25" spans="1:1" ht="15" x14ac:dyDescent="0.25">
      <c r="A25" s="407" t="s">
        <v>339</v>
      </c>
    </row>
    <row r="26" spans="1:1" ht="15" x14ac:dyDescent="0.25">
      <c r="A26" s="407" t="s">
        <v>343</v>
      </c>
    </row>
    <row r="27" spans="1:1" ht="15" x14ac:dyDescent="0.25">
      <c r="A27" s="410"/>
    </row>
  </sheetData>
  <sheetProtection algorithmName="SHA-512" hashValue="KewuF3Vf/Km6MVKEi/KGalfXeVzCzd9FYQ/HhTaaMYM5y0xMqjBrbklJPpOCexG2RtNMY7wLF7eTf1EhjnuIcw==" saltValue="q0hDx4UJ7yA30+OzQgfc0w==" spinCount="100000" sheet="1" selectLockedCells="1"/>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1530EC850DEE5418D3D4951FE095D87" ma:contentTypeVersion="10" ma:contentTypeDescription="Create a new document." ma:contentTypeScope="" ma:versionID="8e0891ce4723c471ffbcb5aeaf3feb35">
  <xsd:schema xmlns:xsd="http://www.w3.org/2001/XMLSchema" xmlns:xs="http://www.w3.org/2001/XMLSchema" xmlns:p="http://schemas.microsoft.com/office/2006/metadata/properties" xmlns:ns3="5e7125b3-6246-449b-86db-3bc3f42e4862" targetNamespace="http://schemas.microsoft.com/office/2006/metadata/properties" ma:root="true" ma:fieldsID="3e2ff86bbf123d1380c82789b091369e" ns3:_="">
    <xsd:import namespace="5e7125b3-6246-449b-86db-3bc3f42e4862"/>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7125b3-6246-449b-86db-3bc3f42e48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0C14908-8335-4424-BAD0-9D7EECD4911A}">
  <ds:schemaRefs>
    <ds:schemaRef ds:uri="http://schemas.microsoft.com/sharepoint/v3/contenttype/forms"/>
  </ds:schemaRefs>
</ds:datastoreItem>
</file>

<file path=customXml/itemProps2.xml><?xml version="1.0" encoding="utf-8"?>
<ds:datastoreItem xmlns:ds="http://schemas.openxmlformats.org/officeDocument/2006/customXml" ds:itemID="{C49F7B79-A7F8-4EF8-BE52-7C2711A0C50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7125b3-6246-449b-86db-3bc3f42e48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FD9A72-7D2F-4528-9965-33F3C0401370}">
  <ds:schemaRefs>
    <ds:schemaRef ds:uri="http://purl.org/dc/terms/"/>
    <ds:schemaRef ds:uri="http://schemas.microsoft.com/office/2006/metadata/properties"/>
    <ds:schemaRef ds:uri="http://schemas.microsoft.com/office/2006/documentManagement/types"/>
    <ds:schemaRef ds:uri="http://purl.org/dc/dcmitype/"/>
    <ds:schemaRef ds:uri="5e7125b3-6246-449b-86db-3bc3f42e4862"/>
    <ds:schemaRef ds:uri="http://schemas.openxmlformats.org/package/2006/metadata/core-properties"/>
    <ds:schemaRef ds:uri="http://purl.org/dc/elements/1.1/"/>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20</vt:i4>
      </vt:variant>
    </vt:vector>
  </HeadingPairs>
  <TitlesOfParts>
    <vt:vector size="30" baseType="lpstr">
      <vt:lpstr>Prologue</vt:lpstr>
      <vt:lpstr>Summary</vt:lpstr>
      <vt:lpstr>Teaching</vt:lpstr>
      <vt:lpstr>Research</vt:lpstr>
      <vt:lpstr>Service</vt:lpstr>
      <vt:lpstr>Sab-LOA</vt:lpstr>
      <vt:lpstr>TAB A</vt:lpstr>
      <vt:lpstr>TAB B</vt:lpstr>
      <vt:lpstr>TAB C</vt:lpstr>
      <vt:lpstr>TAB D</vt:lpstr>
      <vt:lpstr>CH</vt:lpstr>
      <vt:lpstr>ERRJcredits</vt:lpstr>
      <vt:lpstr>Govmemchaircr</vt:lpstr>
      <vt:lpstr>Journrank</vt:lpstr>
      <vt:lpstr>Level</vt:lpstr>
      <vt:lpstr>Level1</vt:lpstr>
      <vt:lpstr>membchair</vt:lpstr>
      <vt:lpstr>membchaircredits</vt:lpstr>
      <vt:lpstr>memberchair</vt:lpstr>
      <vt:lpstr>Prescredits</vt:lpstr>
      <vt:lpstr>RAcredits</vt:lpstr>
      <vt:lpstr>RCRAcredit</vt:lpstr>
      <vt:lpstr>Role</vt:lpstr>
      <vt:lpstr>RRGCredit</vt:lpstr>
      <vt:lpstr>RSBcredits</vt:lpstr>
      <vt:lpstr>svcgovcrd</vt:lpstr>
      <vt:lpstr>TeachAwards</vt:lpstr>
      <vt:lpstr>UPFrontCredit</vt:lpstr>
      <vt:lpstr>UpFrontCredit1</vt:lpstr>
      <vt:lpstr>UpFrontCrService</vt:lpstr>
    </vt:vector>
  </TitlesOfParts>
  <Company>UF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UF</dc:creator>
  <cp:lastModifiedBy>Neelands,Jennifer</cp:lastModifiedBy>
  <cp:lastPrinted>2019-01-17T21:37:38Z</cp:lastPrinted>
  <dcterms:created xsi:type="dcterms:W3CDTF">2008-08-13T01:33:01Z</dcterms:created>
  <dcterms:modified xsi:type="dcterms:W3CDTF">2022-02-08T15:59:22Z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0x010100E1530EC850DEE5418D3D4951FE095D87</vt:lpwstr>
  </property>
</Properties>
</file>